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en_skoroszyt"/>
  <mc:AlternateContent xmlns:mc="http://schemas.openxmlformats.org/markup-compatibility/2006">
    <mc:Choice Requires="x15">
      <x15ac:absPath xmlns:x15ac="http://schemas.microsoft.com/office/spreadsheetml/2010/11/ac" url="E:\Dokumenty - archiwum (Jarek G)\Budowle i urządzenia\2025-06-23 [PWiK Ruda Slaska - algorytm wyceny sieci]\PDF [v2.do.wer.-2025-07-14]\"/>
    </mc:Choice>
  </mc:AlternateContent>
  <xr:revisionPtr revIDLastSave="0" documentId="13_ncr:1_{E56FF135-1DA2-4035-8DE1-0D29B214F890}" xr6:coauthVersionLast="47" xr6:coauthVersionMax="47" xr10:uidLastSave="{00000000-0000-0000-0000-000000000000}"/>
  <workbookProtection workbookAlgorithmName="SHA-512" workbookHashValue="0x7fl7l4m4HE4qcfxiEd6PTvUfbneGgDIrBvqm4xTDRX9BDoGN++nU3lPinpqLtHjgSp0+w2AhXqWazWLOeV3w==" workbookSaltValue="QdgLNTr+cXz79nn67lhtcw==" workbookSpinCount="100000" lockStructure="1"/>
  <bookViews>
    <workbookView xWindow="-120" yWindow="-120" windowWidth="29040" windowHeight="15720" xr2:uid="{00000000-000D-0000-FFFF-FFFF00000000}"/>
  </bookViews>
  <sheets>
    <sheet name="ALGORYTM WYCENY" sheetId="10" r:id="rId1"/>
    <sheet name="WSP_WIEKU" sheetId="7" state="hidden" r:id="rId2"/>
    <sheet name="PRZEPLYWY" sheetId="11" state="hidden" r:id="rId3"/>
    <sheet name="Dane z cenników" sheetId="1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0" l="1"/>
  <c r="K36" i="10"/>
  <c r="K34" i="10"/>
  <c r="K32" i="10"/>
  <c r="K30" i="10"/>
  <c r="K28" i="10"/>
  <c r="K24" i="10"/>
  <c r="I38" i="10"/>
  <c r="M38" i="10" s="1"/>
  <c r="I36" i="10"/>
  <c r="I34" i="10"/>
  <c r="M34" i="10" s="1"/>
  <c r="I32" i="10"/>
  <c r="M32" i="10" s="1"/>
  <c r="I30" i="10"/>
  <c r="M30" i="10" s="1"/>
  <c r="I28" i="10"/>
  <c r="M28" i="10" s="1"/>
  <c r="M36" i="10" l="1"/>
  <c r="K36" i="12"/>
  <c r="K34" i="12"/>
  <c r="K32" i="12"/>
  <c r="K30" i="12"/>
  <c r="F36" i="12"/>
  <c r="F34" i="12"/>
  <c r="F32" i="12"/>
  <c r="F30" i="12"/>
  <c r="K28" i="12"/>
  <c r="F28" i="12"/>
  <c r="N28" i="12"/>
  <c r="N26" i="12"/>
  <c r="K26" i="12"/>
  <c r="K25" i="12"/>
  <c r="F26" i="12"/>
  <c r="F35" i="12" l="1"/>
  <c r="F33" i="12"/>
  <c r="F31" i="12"/>
  <c r="F29" i="12"/>
  <c r="N27" i="12"/>
  <c r="F27" i="12"/>
  <c r="N25" i="12"/>
  <c r="F25" i="12"/>
  <c r="F23" i="12"/>
  <c r="F22" i="12"/>
  <c r="F6" i="12"/>
  <c r="F21" i="12"/>
  <c r="F20" i="12"/>
  <c r="F19" i="12"/>
  <c r="F18" i="12"/>
  <c r="F17" i="12"/>
  <c r="U15" i="12"/>
  <c r="T15" i="12"/>
  <c r="U13" i="12"/>
  <c r="T13" i="12"/>
  <c r="U12" i="12"/>
  <c r="T12" i="12"/>
  <c r="AC15" i="12"/>
  <c r="AB15" i="12"/>
  <c r="AC13" i="12"/>
  <c r="AB13" i="12"/>
  <c r="AC12" i="12"/>
  <c r="AB12" i="12"/>
  <c r="AC11" i="12"/>
  <c r="AB11" i="12"/>
  <c r="AC9" i="12"/>
  <c r="AB9" i="12"/>
  <c r="AC7" i="12"/>
  <c r="AB7" i="12"/>
  <c r="AC5" i="12"/>
  <c r="AB5" i="12"/>
  <c r="F14" i="12"/>
  <c r="F12" i="12"/>
  <c r="F10" i="12"/>
  <c r="F8" i="12"/>
  <c r="U11" i="12"/>
  <c r="T11" i="12"/>
  <c r="U9" i="12"/>
  <c r="T9" i="12"/>
  <c r="U7" i="12"/>
  <c r="T7" i="12"/>
  <c r="U5" i="12"/>
  <c r="T5" i="12"/>
  <c r="M15" i="12" l="1"/>
  <c r="F15" i="12" s="1"/>
  <c r="F16" i="12"/>
  <c r="N15" i="12"/>
  <c r="N13" i="12"/>
  <c r="M12" i="12"/>
  <c r="M13" i="12"/>
  <c r="N12" i="12"/>
  <c r="M11" i="12"/>
  <c r="F11" i="12" s="1"/>
  <c r="M7" i="12"/>
  <c r="F7" i="12" s="1"/>
  <c r="M5" i="12"/>
  <c r="N5" i="12"/>
  <c r="N9" i="12"/>
  <c r="N7" i="12"/>
  <c r="M9" i="12"/>
  <c r="F9" i="12" s="1"/>
  <c r="N11" i="12"/>
  <c r="K35" i="12"/>
  <c r="K33" i="12"/>
  <c r="K31" i="12"/>
  <c r="K29" i="12"/>
  <c r="K27" i="12"/>
  <c r="K23" i="12"/>
  <c r="K22" i="12"/>
  <c r="K21" i="12"/>
  <c r="K20" i="12"/>
  <c r="K19" i="12"/>
  <c r="K18" i="12"/>
  <c r="K17" i="12"/>
  <c r="K16" i="12"/>
  <c r="K14" i="12"/>
  <c r="K12" i="12"/>
  <c r="K10" i="12"/>
  <c r="K8" i="12"/>
  <c r="K6" i="12"/>
  <c r="F4" i="12"/>
  <c r="K11" i="12" l="1"/>
  <c r="K15" i="12"/>
  <c r="F13" i="12"/>
  <c r="K7" i="12"/>
  <c r="K9" i="12"/>
  <c r="F5" i="12"/>
  <c r="K4" i="12"/>
  <c r="K13" i="12" l="1"/>
  <c r="K5" i="12"/>
  <c r="K37" i="10" l="1"/>
  <c r="K35" i="10"/>
  <c r="K33" i="10"/>
  <c r="K31" i="10"/>
  <c r="K29" i="10"/>
  <c r="K27" i="10"/>
  <c r="K25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I37" i="10"/>
  <c r="M37" i="10" s="1"/>
  <c r="I35" i="10"/>
  <c r="I33" i="10"/>
  <c r="I31" i="10"/>
  <c r="M31" i="10" s="1"/>
  <c r="I29" i="10"/>
  <c r="M29" i="10" s="1"/>
  <c r="I27" i="10"/>
  <c r="M27" i="10" s="1"/>
  <c r="I25" i="10"/>
  <c r="M25" i="10" s="1"/>
  <c r="I24" i="10"/>
  <c r="M24" i="10" s="1"/>
  <c r="I23" i="10"/>
  <c r="M23" i="10" s="1"/>
  <c r="I22" i="10"/>
  <c r="I21" i="10"/>
  <c r="M21" i="10" s="1"/>
  <c r="I20" i="10"/>
  <c r="I19" i="10"/>
  <c r="M19" i="10" s="1"/>
  <c r="I18" i="10"/>
  <c r="M18" i="10" s="1"/>
  <c r="I17" i="10"/>
  <c r="M17" i="10" s="1"/>
  <c r="I16" i="10"/>
  <c r="I15" i="10"/>
  <c r="M15" i="10" s="1"/>
  <c r="I14" i="10"/>
  <c r="M14" i="10" s="1"/>
  <c r="I13" i="10"/>
  <c r="I12" i="10"/>
  <c r="M12" i="10" s="1"/>
  <c r="I11" i="10"/>
  <c r="M11" i="10" s="1"/>
  <c r="I10" i="10"/>
  <c r="I9" i="10"/>
  <c r="M9" i="10" s="1"/>
  <c r="I8" i="10"/>
  <c r="I7" i="10"/>
  <c r="M7" i="10" s="1"/>
  <c r="I6" i="10"/>
  <c r="K6" i="10"/>
  <c r="M10" i="10" l="1"/>
  <c r="M22" i="10"/>
  <c r="M35" i="10"/>
  <c r="M33" i="10"/>
  <c r="M13" i="10"/>
  <c r="M16" i="10"/>
  <c r="M6" i="10"/>
  <c r="M8" i="10"/>
  <c r="M20" i="10"/>
</calcChain>
</file>

<file path=xl/sharedStrings.xml><?xml version="1.0" encoding="utf-8"?>
<sst xmlns="http://schemas.openxmlformats.org/spreadsheetml/2006/main" count="323" uniqueCount="124">
  <si>
    <t>Lp.</t>
  </si>
  <si>
    <t>Rodzaj sieci / urządzenia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</si>
  <si>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</si>
  <si>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</si>
  <si>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</si>
  <si>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</si>
  <si>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</si>
  <si>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</si>
  <si>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</si>
  <si>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</si>
  <si>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</si>
  <si>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</si>
  <si>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</si>
  <si>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</si>
  <si>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</si>
  <si>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</si>
  <si>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</si>
  <si>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</si>
  <si>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</si>
  <si>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</si>
  <si>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</si>
  <si>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</si>
  <si>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</si>
  <si>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</si>
  <si>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</si>
  <si>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</si>
  <si>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</si>
  <si>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</si>
  <si>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Rodzaj materiału</t>
  </si>
  <si>
    <t>PE 100 SDR 11 PN 16</t>
  </si>
  <si>
    <t>PE 100 RC SDR 11 PN 16</t>
  </si>
  <si>
    <t>PCV lite SN 8</t>
  </si>
  <si>
    <t>PE 100 SDR 11 PN 16 (przewód tłoczny)</t>
  </si>
  <si>
    <t>z kręgów betonowych</t>
  </si>
  <si>
    <t>z tworzyw sztucznych</t>
  </si>
  <si>
    <r>
      <t>Średnica (</t>
    </r>
    <r>
      <rPr>
        <b/>
        <sz val="9"/>
        <color rgb="FF066A38"/>
        <rFont val="Aptos Narrow"/>
        <family val="2"/>
      </rPr>
      <t>Ø</t>
    </r>
    <r>
      <rPr>
        <b/>
        <sz val="9"/>
        <color rgb="FF066A38"/>
        <rFont val="Calibri"/>
        <family val="2"/>
        <scheme val="minor"/>
      </rPr>
      <t>)
[mm]</t>
    </r>
  </si>
  <si>
    <t>Wsp. region.</t>
  </si>
  <si>
    <t>Wsk. koszt. dodatk.
[%]</t>
  </si>
  <si>
    <t>Wsp. wieku</t>
  </si>
  <si>
    <t>Wsp. wykorzy.</t>
  </si>
  <si>
    <t>Współczynnik wieku / zużycia technicznego dla urządzeń wodociągowych
(A)</t>
  </si>
  <si>
    <t>Współczynnik wieku / zużycia technicznego dla urządzeń kanalizacyjnych
(A)</t>
  </si>
  <si>
    <t>Wielkość współczynnika</t>
  </si>
  <si>
    <t>Współczynnik wykorzystania urządzenia wodociągowego
(B)</t>
  </si>
  <si>
    <t>Współczynnik wykorzystania urządzenia kanalizacyjnego
(B)</t>
  </si>
  <si>
    <r>
      <t>Przepływ sprzedanej wody na 1 mb sieci
[m</t>
    </r>
    <r>
      <rPr>
        <b/>
        <vertAlign val="superscript"/>
        <sz val="9"/>
        <color rgb="FF066A38"/>
        <rFont val="Calibri"/>
        <family val="2"/>
        <charset val="238"/>
        <scheme val="minor"/>
      </rPr>
      <t>3</t>
    </r>
    <r>
      <rPr>
        <b/>
        <sz val="9"/>
        <color rgb="FF066A38"/>
        <rFont val="Calibri"/>
        <family val="2"/>
        <charset val="238"/>
        <scheme val="minor"/>
      </rPr>
      <t>/mb/rok]</t>
    </r>
  </si>
  <si>
    <r>
      <t>Przepływ odebranych ścieków na 1 mb sieci
[m</t>
    </r>
    <r>
      <rPr>
        <b/>
        <vertAlign val="superscript"/>
        <sz val="9"/>
        <color rgb="FF066A38"/>
        <rFont val="Calibri"/>
        <family val="2"/>
        <charset val="238"/>
        <scheme val="minor"/>
      </rPr>
      <t>3</t>
    </r>
    <r>
      <rPr>
        <b/>
        <sz val="9"/>
        <color rgb="FF066A38"/>
        <rFont val="Calibri"/>
        <family val="2"/>
        <charset val="238"/>
        <scheme val="minor"/>
      </rPr>
      <t>/mb/rok]</t>
    </r>
  </si>
  <si>
    <t>Algorytm wyceny nabycia na własność urządzeń wodociągowych i kanalizacyjnych od osób fizycznych lub prawnych</t>
  </si>
  <si>
    <t>Wiek sieci w dacie przekazania
[m-ce]</t>
  </si>
  <si>
    <t>Rok</t>
  </si>
  <si>
    <t>wodociągowa</t>
  </si>
  <si>
    <t>kanalizacyjna</t>
  </si>
  <si>
    <t>Wiek urządzenia
[w miesiącach]</t>
  </si>
  <si>
    <r>
      <t>Przepływ
[w pełnych m</t>
    </r>
    <r>
      <rPr>
        <b/>
        <vertAlign val="superscript"/>
        <sz val="9"/>
        <color rgb="FF066A38"/>
        <rFont val="Calibri"/>
        <family val="2"/>
        <charset val="238"/>
        <scheme val="minor"/>
      </rPr>
      <t>3</t>
    </r>
    <r>
      <rPr>
        <b/>
        <sz val="9"/>
        <color rgb="FF066A38"/>
        <rFont val="Calibri"/>
        <family val="2"/>
        <charset val="238"/>
        <scheme val="minor"/>
      </rPr>
      <t>/mb/rok]</t>
    </r>
  </si>
  <si>
    <t>Długość sieci / Ilość urządzeń
[mb / szt.]</t>
  </si>
  <si>
    <t>Roczna stawka czynszu
[zł/mb/rok]</t>
  </si>
  <si>
    <t>Jedn. koszt odtworzenia
[zł/mb]</t>
  </si>
  <si>
    <t>Wskaźnik odtworzenia
[zł/mb]</t>
  </si>
  <si>
    <t>WARTOŚĆ rynkowa urządzenia / wynagrodzenia,
Cena nabycia
[zł]</t>
  </si>
  <si>
    <t>studnia kanalizacyjna - gł. 2 m</t>
  </si>
  <si>
    <t>BISTYP</t>
  </si>
  <si>
    <t>BCI.10.3.1.014</t>
  </si>
  <si>
    <t>Symbole ETO</t>
  </si>
  <si>
    <t>Nazwa materiału</t>
  </si>
  <si>
    <t>JM</t>
  </si>
  <si>
    <t>Rura dwuwarstwowa do wody PE100 Rc PN16 SDR11 fi 63/5,8mm</t>
  </si>
  <si>
    <t>m</t>
  </si>
  <si>
    <t>Cena netto bez Kz
[zł]</t>
  </si>
  <si>
    <t>Cena netto z Kz
[zł]</t>
  </si>
  <si>
    <t>Różnica ceny netto z Kz
[zł]</t>
  </si>
  <si>
    <t>Relacja ceny netto bez Kz
[zł]</t>
  </si>
  <si>
    <t>str. 62</t>
  </si>
  <si>
    <t>Rura dwuwarstwowa do wody PE100 Rc PN16 SDR11 fi 90/8,2mm</t>
  </si>
  <si>
    <t>Rura dwuwarstwowa do wody PE100 Rc PN16 SDR11 fi 110/10mm</t>
  </si>
  <si>
    <t>Rura dwuwarstwowa do wody PE100 Rc PN16 SDR11 fi 160/14,6mm</t>
  </si>
  <si>
    <t>BCI.10.2.4.002</t>
  </si>
  <si>
    <t>BCI.10.2.4.001</t>
  </si>
  <si>
    <t>BCI.10.2.4.003</t>
  </si>
  <si>
    <t>7624, 7625</t>
  </si>
  <si>
    <t>BCI.10.2.4.004+BCI.10.2.4.005 = średnia</t>
  </si>
  <si>
    <t>BCI.10.2.4.006</t>
  </si>
  <si>
    <t>Rura z polietylenu PE-HD, typ 100, Pnom=1,6MPa,SDR 11 do wody,fi 63/5,8mm</t>
  </si>
  <si>
    <t>str. 60</t>
  </si>
  <si>
    <t>Rura z polietylenu PE-HD, typ 100, Pnom=1,6MPa,SDR 11 do wody,fi 90/8,2mm</t>
  </si>
  <si>
    <t>Rura z polietylenu PE-HD, typ 100, Pnom=1,6MPa,SDR 11 do wody,fi 110/10,0mm</t>
  </si>
  <si>
    <t>str. 61</t>
  </si>
  <si>
    <t>Rura z polietylenu PE-HD, typ 100, Pnom=1,6MPa,SDR 11 do wody,fi 160/14,6mm</t>
  </si>
  <si>
    <t>Rura z polietylenu PE-HD, typ 100, Pnom=1,6MPa,SDR 11 do wody,fi 200/18,2mm</t>
  </si>
  <si>
    <t>Rura z polietylenu PE-HD, typ 100, Pnom=1,6MPa,SDR 11 do wody,fi 250/22,7mm</t>
  </si>
  <si>
    <t>Rura z polietylenu PE-HD, typ 100, Pnom=1,6MPa,SDR 11 do wody,fi 315/28,6mm</t>
  </si>
  <si>
    <t>Rura dwuwarstwowa do wody PE100 Rc PN16 SDR11 fi 200/18,2mm</t>
  </si>
  <si>
    <t>Rura dwuwarstwowa do wody PE100 Rc PN16 SDR11 fi 250/22,7mm</t>
  </si>
  <si>
    <t>Rura dwuwarstwowa do wody PE100 Rc PN16 SDR11 fi 315/28,6mm</t>
  </si>
  <si>
    <t>BCI.11.1.6.001</t>
  </si>
  <si>
    <t>BCI.11.1.6.002</t>
  </si>
  <si>
    <t>Wykopy umocnione</t>
  </si>
  <si>
    <t>ekstrapolacja 2 poz.</t>
  </si>
  <si>
    <t>-</t>
  </si>
  <si>
    <t>Wykopy umocnione - ekstrapolacja 2 poz.</t>
  </si>
  <si>
    <t>BCI.11.1.6.003</t>
  </si>
  <si>
    <t>BCI.11.1.6.004</t>
  </si>
  <si>
    <t>BCI.11.1.6.005</t>
  </si>
  <si>
    <t>Bez armatury, wykopy nieumocnione</t>
  </si>
  <si>
    <t>7915-7918</t>
  </si>
  <si>
    <t>BCI.11.3.1.002 (-) BCI.11.3.1.005</t>
  </si>
  <si>
    <t>7916-7919</t>
  </si>
  <si>
    <t>BCI.11.3.1.003 (-) BCI.11.3.1.006</t>
  </si>
  <si>
    <t>Analogia do betonowych - korekta o 18%</t>
  </si>
  <si>
    <t>BCI.11.4.1.003</t>
  </si>
  <si>
    <t>BCI.11.4.1.012</t>
  </si>
  <si>
    <t>BCI.11.4.1.031</t>
  </si>
  <si>
    <t>BCI.11.4.1.042</t>
  </si>
  <si>
    <t>21.1.</t>
  </si>
  <si>
    <t>22.1.</t>
  </si>
  <si>
    <t>23.1.</t>
  </si>
  <si>
    <t>24.1.</t>
  </si>
  <si>
    <t>25.1.</t>
  </si>
  <si>
    <t>26.1.</t>
  </si>
  <si>
    <t>dodatek za każde 0,5 m różnicy głębokości</t>
  </si>
  <si>
    <t>BCI.11.3.1.005</t>
  </si>
  <si>
    <t>BCI.11.3.1.006</t>
  </si>
  <si>
    <t>analogia do betonowych - korekta do 11% (0,11)</t>
  </si>
  <si>
    <t>Legenda:</t>
  </si>
  <si>
    <t xml:space="preserve"> - Pola, które wypełnia PWiK sp. z o.o. w Rudzie Śląskiej.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</si>
</sst>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rgb="FF066A38"/>
      <name val="Calibri"/>
      <family val="2"/>
      <charset val="238"/>
      <scheme val="minor"/>
    </font>
    <font>
      <b/>
      <sz val="9"/>
      <color rgb="FF066A38"/>
      <name val="Aptos Narrow"/>
      <family val="2"/>
    </font>
    <font>
      <b/>
      <sz val="9"/>
      <color rgb="FF066A38"/>
      <name val="Calibri"/>
      <family val="2"/>
      <scheme val="minor"/>
    </font>
    <font>
      <b/>
      <sz val="10"/>
      <color rgb="FF066A38"/>
      <name val="Calibri"/>
      <family val="2"/>
      <charset val="238"/>
      <scheme val="minor"/>
    </font>
    <font>
      <b/>
      <vertAlign val="superscript"/>
      <sz val="9"/>
      <color rgb="FF066A3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color rgb="FF066A3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 applyProtection="1">
      <alignment horizontal="right" vertical="center" wrapText="1"/>
      <protection hidden="1"/>
    </xf>
    <xf numFmtId="164" fontId="7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1" fontId="1" fillId="0" borderId="2" xfId="0" applyNumberFormat="1" applyFont="1" applyBorder="1" applyAlignment="1" applyProtection="1">
      <alignment horizontal="center" vertical="center" wrapText="1"/>
      <protection hidden="1"/>
    </xf>
    <xf numFmtId="2" fontId="1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1" fontId="1" fillId="0" borderId="3" xfId="0" applyNumberFormat="1" applyFont="1" applyBorder="1" applyAlignment="1" applyProtection="1">
      <alignment horizontal="center" vertical="center" wrapText="1"/>
      <protection hidden="1"/>
    </xf>
    <xf numFmtId="2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165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1" fillId="0" borderId="3" xfId="0" applyNumberFormat="1" applyFont="1" applyBorder="1" applyAlignment="1" applyProtection="1">
      <alignment horizontal="right" vertical="center" wrapText="1"/>
      <protection hidden="1"/>
    </xf>
    <xf numFmtId="2" fontId="1" fillId="0" borderId="3" xfId="0" applyNumberFormat="1" applyFont="1" applyBorder="1" applyAlignment="1" applyProtection="1">
      <alignment horizontal="center" vertical="center" wrapText="1"/>
      <protection hidden="1"/>
    </xf>
    <xf numFmtId="165" fontId="1" fillId="0" borderId="3" xfId="0" applyNumberFormat="1" applyFont="1" applyBorder="1" applyAlignment="1" applyProtection="1">
      <alignment horizontal="center" vertical="center" wrapText="1"/>
      <protection hidden="1"/>
    </xf>
    <xf numFmtId="2" fontId="1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3" xfId="0" applyNumberFormat="1" applyFont="1" applyBorder="1" applyAlignment="1" applyProtection="1">
      <alignment horizontal="righ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right" vertical="center" wrapText="1"/>
      <protection hidden="1"/>
    </xf>
    <xf numFmtId="0" fontId="1" fillId="6" borderId="3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164" fontId="1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4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4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7" borderId="3" xfId="0" applyFont="1" applyFill="1" applyBorder="1" applyAlignment="1" applyProtection="1">
      <alignment horizontal="right" vertical="center" wrapText="1"/>
      <protection hidden="1"/>
    </xf>
    <xf numFmtId="1" fontId="1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left" vertical="center" wrapText="1"/>
      <protection hidden="1"/>
    </xf>
    <xf numFmtId="164" fontId="1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0" borderId="0" xfId="0" quotePrefix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66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2:M42"/>
  <sheetViews>
    <sheetView tabSelected="1" zoomScaleNormal="100" workbookViewId="0">
      <pane ySplit="5" topLeftCell="A6" activePane="bottomLeft" state="frozen"/>
      <selection pane="bottomLeft" activeCell="B4" sqref="B4"/>
    </sheetView>
  </sheetViews>
  <sheetFormatPr defaultRowHeight="12" x14ac:dyDescent="0.25"/>
  <cols>
    <col min="1" max="2" width="5.7109375" style="37" customWidth="1"/>
    <col min="3" max="3" width="24.7109375" style="37" customWidth="1"/>
    <col min="4" max="4" width="29.7109375" style="37" customWidth="1"/>
    <col min="5" max="5" width="7.7109375" style="37" customWidth="1"/>
    <col min="6" max="8" width="10.7109375" style="37" customWidth="1"/>
    <col min="9" max="9" width="7.7109375" style="37" customWidth="1"/>
    <col min="10" max="10" width="10.7109375" style="37" customWidth="1"/>
    <col min="11" max="11" width="7.7109375" style="37" customWidth="1"/>
    <col min="12" max="12" width="9.7109375" style="37" customWidth="1"/>
    <col min="13" max="13" width="15.7109375" style="37" customWidth="1"/>
    <col min="14" max="16384" width="9.140625" style="37"/>
  </cols>
  <sheetData>
    <row r="2" spans="2:13" ht="15" x14ac:dyDescent="0.25">
      <c r="B2" s="91" t="s">
        <v>47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2:13" ht="12.75" thickBot="1" x14ac:dyDescent="0.3"/>
    <row r="4" spans="2:13" ht="65.099999999999994" customHeight="1" thickTop="1" thickBot="1" x14ac:dyDescent="0.3">
      <c r="B4" s="38" t="s">
        <v>0</v>
      </c>
      <c r="C4" s="38" t="s">
        <v>1</v>
      </c>
      <c r="D4" s="38" t="s">
        <v>28</v>
      </c>
      <c r="E4" s="38" t="s">
        <v>35</v>
      </c>
      <c r="F4" s="38" t="s">
        <v>56</v>
      </c>
      <c r="G4" s="38" t="s">
        <v>55</v>
      </c>
      <c r="H4" s="40" t="s">
        <v>52</v>
      </c>
      <c r="I4" s="38" t="s">
        <v>38</v>
      </c>
      <c r="J4" s="40" t="s">
        <v>53</v>
      </c>
      <c r="K4" s="38" t="s">
        <v>39</v>
      </c>
      <c r="L4" s="40" t="s">
        <v>54</v>
      </c>
      <c r="M4" s="38" t="s">
        <v>58</v>
      </c>
    </row>
    <row r="5" spans="2:13" ht="15" customHeight="1" thickTop="1" thickBot="1" x14ac:dyDescent="0.3">
      <c r="B5" s="64">
        <v>1</v>
      </c>
      <c r="C5" s="64">
        <v>2</v>
      </c>
      <c r="D5" s="64">
        <v>3</v>
      </c>
      <c r="E5" s="64">
        <v>4</v>
      </c>
      <c r="F5" s="64">
        <v>5</v>
      </c>
      <c r="G5" s="64">
        <v>6</v>
      </c>
      <c r="H5" s="41">
        <v>7</v>
      </c>
      <c r="I5" s="64">
        <v>8</v>
      </c>
      <c r="J5" s="41">
        <v>9</v>
      </c>
      <c r="K5" s="64">
        <v>10</v>
      </c>
      <c r="L5" s="41">
        <v>11</v>
      </c>
      <c r="M5" s="64">
        <v>12</v>
      </c>
    </row>
    <row r="6" spans="2:13" ht="15" customHeight="1" thickTop="1" x14ac:dyDescent="0.25">
      <c r="B6" s="49" t="s">
        <v>2</v>
      </c>
      <c r="C6" s="50" t="s">
        <v>50</v>
      </c>
      <c r="D6" s="50" t="s">
        <v>29</v>
      </c>
      <c r="E6" s="51">
        <v>63</v>
      </c>
      <c r="F6" s="67">
        <v>514.74</v>
      </c>
      <c r="G6" s="67">
        <v>12.87</v>
      </c>
      <c r="H6" s="43">
        <v>12</v>
      </c>
      <c r="I6" s="62">
        <f>IF(OR(H6=1,H6&gt;1,H6&lt;24,H6=24,H6=25,H6&gt;25,H6&lt;60,H6=60,H6=61,H6&gt;61,H6&lt;120,H6=120,H6=121,H6&gt;121,H6&lt;180,H6=180,H6=181,H6&gt;181,H6&lt;240,H6=240,H6=241,H6&gt;241,H6&lt;300,H6=300,H6=301,H6&gt;301,H6&lt;600,H6=600,H6&gt;600),VLOOKUP(H6,WSP_WIEKU!C7:D1206,2,0))</f>
        <v>1</v>
      </c>
      <c r="J6" s="43">
        <v>16</v>
      </c>
      <c r="K6" s="62">
        <f>IF(J6&gt;30,1,IF(OR(J6=30,J6=29,J6=28,J6=27,J6=26,J6=25,J6=24,J6=23,J6=22,J6=21,J6=20,J6=19,J6=18,J6=17,J6=16,J6=15,J6=14,J6=13,J6=12,J6=11,J6=10,J6=9,J6=8,J6=7,J6=6,J6=5,J6=4,J6=3,J6=2,J6=1,J6=0),VLOOKUP(J6,PRZEPLYWY!C7:D37,2,0)))</f>
        <v>1</v>
      </c>
      <c r="L6" s="44">
        <v>1</v>
      </c>
      <c r="M6" s="34">
        <f>ROUND(G6*I6*K6*L6*19,0)</f>
        <v>245</v>
      </c>
    </row>
    <row r="7" spans="2:13" ht="15" customHeight="1" x14ac:dyDescent="0.25">
      <c r="B7" s="54" t="s">
        <v>3</v>
      </c>
      <c r="C7" s="55" t="s">
        <v>50</v>
      </c>
      <c r="D7" s="55" t="s">
        <v>30</v>
      </c>
      <c r="E7" s="56">
        <v>63</v>
      </c>
      <c r="F7" s="59">
        <v>519.91999999999996</v>
      </c>
      <c r="G7" s="59">
        <v>13</v>
      </c>
      <c r="H7" s="45">
        <v>12</v>
      </c>
      <c r="I7" s="60">
        <f>IF(OR(H7=1,H7&gt;1,H7&lt;24,H7=24,H7=25,H7&gt;25,H7&lt;60,H7=60,H7=61,H7&gt;61,H7&lt;120,H7=120,H7=121,H7&gt;121,H7&lt;180,H7=180,H7=181,H7&gt;181,H7&lt;240,H7=240,H7=241,H7&gt;241,H7&lt;300,H7=300,H7=301,H7&gt;301,H7&lt;600,H7=600,H7&gt;600),VLOOKUP(H7,WSP_WIEKU!C7:D1206,2,0))</f>
        <v>1</v>
      </c>
      <c r="J7" s="45">
        <v>16</v>
      </c>
      <c r="K7" s="60">
        <f>IF(J7&gt;30,1,IF(OR(J7=30,J7=29,J7=28,J7=27,J7=26,J7=25,J7=24,J7=23,J7=22,J7=21,J7=20,J7=19,J7=18,J7=17,J7=16,J7=15,J7=14,J7=13,J7=12,J7=11,J7=10,J7=9,J7=8,J7=7,J7=6,J7=5,J7=4,J7=3,J7=2,J7=1,J7=0),VLOOKUP(J7,PRZEPLYWY!C7:D37,2,0)))</f>
        <v>1</v>
      </c>
      <c r="L7" s="46">
        <v>1</v>
      </c>
      <c r="M7" s="35">
        <f>ROUND(G7*I7*K7*L7*19,0)</f>
        <v>247</v>
      </c>
    </row>
    <row r="8" spans="2:13" ht="15" customHeight="1" x14ac:dyDescent="0.25">
      <c r="B8" s="54" t="s">
        <v>4</v>
      </c>
      <c r="C8" s="55" t="s">
        <v>50</v>
      </c>
      <c r="D8" s="55" t="s">
        <v>29</v>
      </c>
      <c r="E8" s="56">
        <v>90</v>
      </c>
      <c r="F8" s="59">
        <v>622.52</v>
      </c>
      <c r="G8" s="59">
        <v>15.56</v>
      </c>
      <c r="H8" s="45">
        <v>12</v>
      </c>
      <c r="I8" s="60">
        <f>IF(OR(H8=1,H8&gt;1,H8&lt;24,H8=24,H8=25,H8&gt;25,H8&lt;60,H8=60,H8=61,H8&gt;61,H8&lt;120,H8=120,H8=121,H8&gt;121,H8&lt;180,H8=180,H8=181,H8&gt;181,H8&lt;240,H8=240,H8=241,H8&gt;241,H8&lt;300,H8=300,H8=301,H8&gt;301,H8&lt;600,H8=600,H8&gt;600),VLOOKUP(H8,WSP_WIEKU!C7:D1206,2,0))</f>
        <v>1</v>
      </c>
      <c r="J8" s="45">
        <v>16</v>
      </c>
      <c r="K8" s="60">
        <f>IF(J8&gt;30,1,IF(OR(J8=30,J8=29,J8=28,J8=27,J8=26,J8=25,J8=24,J8=23,J8=22,J8=21,J8=20,J8=19,J8=18,J8=17,J8=16,J8=15,J8=14,J8=13,J8=12,J8=11,J8=10,J8=9,J8=8,J8=7,J8=6,J8=5,J8=4,J8=3,J8=2,J8=1,J8=0),VLOOKUP(J8,PRZEPLYWY!C7:D37,2,0)))</f>
        <v>1</v>
      </c>
      <c r="L8" s="46">
        <v>1</v>
      </c>
      <c r="M8" s="35">
        <f>ROUND(G8*I8*K8*L8*19,0)</f>
        <v>296</v>
      </c>
    </row>
    <row r="9" spans="2:13" ht="15" customHeight="1" x14ac:dyDescent="0.25">
      <c r="B9" s="54" t="s">
        <v>5</v>
      </c>
      <c r="C9" s="55" t="s">
        <v>50</v>
      </c>
      <c r="D9" s="55" t="s">
        <v>30</v>
      </c>
      <c r="E9" s="56">
        <v>90</v>
      </c>
      <c r="F9" s="59">
        <v>633.38</v>
      </c>
      <c r="G9" s="59">
        <v>15.83</v>
      </c>
      <c r="H9" s="45">
        <v>12</v>
      </c>
      <c r="I9" s="60">
        <f>IF(OR(H9=1,H9&gt;1,H9&lt;24,H9=24,H9=25,H9&gt;25,H9&lt;60,H9=60,H9=61,H9&gt;61,H9&lt;120,H9=120,H9=121,H9&gt;121,H9&lt;180,H9=180,H9=181,H9&gt;181,H9&lt;240,H9=240,H9=241,H9&gt;241,H9&lt;300,H9=300,H9=301,H9&gt;301,H9&lt;600,H9=600,H9&gt;600),VLOOKUP(H9,WSP_WIEKU!C7:D1206,2,0))</f>
        <v>1</v>
      </c>
      <c r="J9" s="45">
        <v>16</v>
      </c>
      <c r="K9" s="60">
        <f>IF(J9&gt;30,1,IF(OR(J9=30,J9=29,J9=28,J9=27,J9=26,J9=25,J9=24,J9=23,J9=22,J9=21,J9=20,J9=19,J9=18,J9=17,J9=16,J9=15,J9=14,J9=13,J9=12,J9=11,J9=10,J9=9,J9=8,J9=7,J9=6,J9=5,J9=4,J9=3,J9=2,J9=1,J9=0),VLOOKUP(J9,PRZEPLYWY!C7:D37,2,0)))</f>
        <v>1</v>
      </c>
      <c r="L9" s="46">
        <v>1</v>
      </c>
      <c r="M9" s="35">
        <f>ROUND(G9*I9*K9*L9*19,0)</f>
        <v>301</v>
      </c>
    </row>
    <row r="10" spans="2:13" ht="15" customHeight="1" x14ac:dyDescent="0.25">
      <c r="B10" s="54" t="s">
        <v>6</v>
      </c>
      <c r="C10" s="55" t="s">
        <v>50</v>
      </c>
      <c r="D10" s="55" t="s">
        <v>29</v>
      </c>
      <c r="E10" s="56">
        <v>110</v>
      </c>
      <c r="F10" s="59">
        <v>675.27</v>
      </c>
      <c r="G10" s="59">
        <v>16.88</v>
      </c>
      <c r="H10" s="45">
        <v>12</v>
      </c>
      <c r="I10" s="60">
        <f>IF(OR(H10=1,H10&gt;1,H10&lt;24,H10=24,H10=25,H10&gt;25,H10&lt;60,H10=60,H10=61,H10&gt;61,H10&lt;120,H10=120,H10=121,H10&gt;121,H10&lt;180,H10=180,H10=181,H10&gt;181,H10&lt;240,H10=240,H10=241,H10&gt;241,H10&lt;300,H10=300,H10=301,H10&gt;301,H10&lt;600,H10=600,H10&gt;600),VLOOKUP(H10,WSP_WIEKU!C7:D1206,2,0))</f>
        <v>1</v>
      </c>
      <c r="J10" s="45">
        <v>16</v>
      </c>
      <c r="K10" s="60">
        <f>IF(J10&gt;30,1,IF(OR(J10=30,J10=29,J10=28,J10=27,J10=26,J10=25,J10=24,J10=23,J10=22,J10=21,J10=20,J10=19,J10=18,J10=17,J10=16,J10=15,J10=14,J10=13,J10=12,J10=11,J10=10,J10=9,J10=8,J10=7,J10=6,J10=5,J10=4,J10=3,J10=2,J10=1,J10=0),VLOOKUP(J10,PRZEPLYWY!C7:D37,2,0)))</f>
        <v>1</v>
      </c>
      <c r="L10" s="46">
        <v>1</v>
      </c>
      <c r="M10" s="35">
        <f>ROUND(G10*I10*K10*L10*19,0)</f>
        <v>321</v>
      </c>
    </row>
    <row r="11" spans="2:13" ht="15" customHeight="1" x14ac:dyDescent="0.25">
      <c r="B11" s="54" t="s">
        <v>7</v>
      </c>
      <c r="C11" s="55" t="s">
        <v>50</v>
      </c>
      <c r="D11" s="55" t="s">
        <v>30</v>
      </c>
      <c r="E11" s="56">
        <v>110</v>
      </c>
      <c r="F11" s="59">
        <v>698</v>
      </c>
      <c r="G11" s="59">
        <v>17.45</v>
      </c>
      <c r="H11" s="45">
        <v>12</v>
      </c>
      <c r="I11" s="60">
        <f>IF(OR(H11=1,H11&gt;1,H11&lt;24,H11=24,H11=25,H11&gt;25,H11&lt;60,H11=60,H11=61,H11&gt;61,H11&lt;120,H11=120,H11=121,H11&gt;121,H11&lt;180,H11=180,H11=181,H11&gt;181,H11&lt;240,H11=240,H11=241,H11&gt;241,H11&lt;300,H11=300,H11=301,H11&gt;301,H11&lt;600,H11=600,H11&gt;600),VLOOKUP(H11,WSP_WIEKU!C7:D1206,2,0))</f>
        <v>1</v>
      </c>
      <c r="J11" s="45">
        <v>16</v>
      </c>
      <c r="K11" s="60">
        <f>IF(J11&gt;30,1,IF(OR(J11=30,J11=29,J11=28,J11=27,J11=26,J11=25,J11=24,J11=23,J11=22,J11=21,J11=20,J11=19,J11=18,J11=17,J11=16,J11=15,J11=14,J11=13,J11=12,J11=11,J11=10,J11=9,J11=8,J11=7,J11=6,J11=5,J11=4,J11=3,J11=2,J11=1,J11=0),VLOOKUP(J11,PRZEPLYWY!C7:D37,2,0)))</f>
        <v>1</v>
      </c>
      <c r="L11" s="46">
        <v>1</v>
      </c>
      <c r="M11" s="35">
        <f>ROUND(G11*I11*K11*L11*19,0)</f>
        <v>332</v>
      </c>
    </row>
    <row r="12" spans="2:13" ht="15" customHeight="1" x14ac:dyDescent="0.25">
      <c r="B12" s="54" t="s">
        <v>8</v>
      </c>
      <c r="C12" s="55" t="s">
        <v>50</v>
      </c>
      <c r="D12" s="55" t="s">
        <v>29</v>
      </c>
      <c r="E12" s="56">
        <v>160</v>
      </c>
      <c r="F12" s="59">
        <v>821.88</v>
      </c>
      <c r="G12" s="59">
        <v>20.55</v>
      </c>
      <c r="H12" s="45">
        <v>12</v>
      </c>
      <c r="I12" s="60">
        <f>IF(OR(H12=1,H12&gt;1,H12&lt;24,H12=24,H12=25,H12&gt;25,H12&lt;60,H12=60,H12=61,H12&gt;61,H12&lt;120,H12=120,H12=121,H12&gt;121,H12&lt;180,H12=180,H12=181,H12&gt;181,H12&lt;240,H12=240,H12=241,H12&gt;241,H12&lt;300,H12=300,H12=301,H12&gt;301,H12&lt;600,H12=600,H12&gt;600),VLOOKUP(H12,WSP_WIEKU!C7:D1206,2,0))</f>
        <v>1</v>
      </c>
      <c r="J12" s="45">
        <v>16</v>
      </c>
      <c r="K12" s="60">
        <f>IF(J12&gt;30,1,IF(OR(J12=30,J12=29,J12=28,J12=27,J12=26,J12=25,J12=24,J12=23,J12=22,J12=21,J12=20,J12=19,J12=18,J12=17,J12=16,J12=15,J12=14,J12=13,J12=12,J12=11,J12=10,J12=9,J12=8,J12=7,J12=6,J12=5,J12=4,J12=3,J12=2,J12=1,J12=0),VLOOKUP(J12,PRZEPLYWY!C7:D37,2,0)))</f>
        <v>1</v>
      </c>
      <c r="L12" s="46">
        <v>1</v>
      </c>
      <c r="M12" s="35">
        <f>ROUND(G12*I12*K12*L12*19,0)</f>
        <v>390</v>
      </c>
    </row>
    <row r="13" spans="2:13" ht="15" customHeight="1" x14ac:dyDescent="0.25">
      <c r="B13" s="54" t="s">
        <v>9</v>
      </c>
      <c r="C13" s="55" t="s">
        <v>50</v>
      </c>
      <c r="D13" s="55" t="s">
        <v>30</v>
      </c>
      <c r="E13" s="56">
        <v>160</v>
      </c>
      <c r="F13" s="59">
        <v>852.63</v>
      </c>
      <c r="G13" s="59">
        <v>21.32</v>
      </c>
      <c r="H13" s="45">
        <v>12</v>
      </c>
      <c r="I13" s="60">
        <f>IF(OR(H13=1,H13&gt;1,H13&lt;24,H13=24,H13=25,H13&gt;25,H13&lt;60,H13=60,H13=61,H13&gt;61,H13&lt;120,H13=120,H13=121,H13&gt;121,H13&lt;180,H13=180,H13=181,H13&gt;181,H13&lt;240,H13=240,H13=241,H13&gt;241,H13&lt;300,H13=300,H13=301,H13&gt;301,H13&lt;600,H13=600,H13&gt;600),VLOOKUP(H13,WSP_WIEKU!C7:D1206,2,0))</f>
        <v>1</v>
      </c>
      <c r="J13" s="45">
        <v>16</v>
      </c>
      <c r="K13" s="60">
        <f>IF(J13&gt;30,1,IF(OR(J13=30,J13=29,J13=28,J13=27,J13=26,J13=25,J13=24,J13=23,J13=22,J13=21,J13=20,J13=19,J13=18,J13=17,J13=16,J13=15,J13=14,J13=13,J13=12,J13=11,J13=10,J13=9,J13=8,J13=7,J13=6,J13=5,J13=4,J13=3,J13=2,J13=1,J13=0),VLOOKUP(J13,PRZEPLYWY!C7:D37,2,0)))</f>
        <v>1</v>
      </c>
      <c r="L13" s="46">
        <v>1</v>
      </c>
      <c r="M13" s="35">
        <f>ROUND(G13*I13*K13*L13*19,0)</f>
        <v>405</v>
      </c>
    </row>
    <row r="14" spans="2:13" ht="15" customHeight="1" x14ac:dyDescent="0.25">
      <c r="B14" s="54" t="s">
        <v>10</v>
      </c>
      <c r="C14" s="55" t="s">
        <v>50</v>
      </c>
      <c r="D14" s="55" t="s">
        <v>29</v>
      </c>
      <c r="E14" s="56">
        <v>225</v>
      </c>
      <c r="F14" s="59">
        <v>1083.19</v>
      </c>
      <c r="G14" s="59">
        <v>27.08</v>
      </c>
      <c r="H14" s="45">
        <v>12</v>
      </c>
      <c r="I14" s="60">
        <f>IF(OR(H14=1,H14&gt;1,H14&lt;24,H14=24,H14=25,H14&gt;25,H14&lt;60,H14=60,H14=61,H14&gt;61,H14&lt;120,H14=120,H14=121,H14&gt;121,H14&lt;180,H14=180,H14=181,H14&gt;181,H14&lt;240,H14=240,H14=241,H14&gt;241,H14&lt;300,H14=300,H14=301,H14&gt;301,H14&lt;600,H14=600,H14&gt;600),VLOOKUP(H14,WSP_WIEKU!C7:D1206,2,0))</f>
        <v>1</v>
      </c>
      <c r="J14" s="45">
        <v>16</v>
      </c>
      <c r="K14" s="60">
        <f>IF(J14&gt;30,1,IF(OR(J14=30,J14=29,J14=28,J14=27,J14=26,J14=25,J14=24,J14=23,J14=22,J14=21,J14=20,J14=19,J14=18,J14=17,J14=16,J14=15,J14=14,J14=13,J14=12,J14=11,J14=10,J14=9,J14=8,J14=7,J14=6,J14=5,J14=4,J14=3,J14=2,J14=1,J14=0),VLOOKUP(J14,PRZEPLYWY!C7:D37,2,0)))</f>
        <v>1</v>
      </c>
      <c r="L14" s="46">
        <v>1</v>
      </c>
      <c r="M14" s="35">
        <f>ROUND(G14*I14*K14*L14*19,0)</f>
        <v>515</v>
      </c>
    </row>
    <row r="15" spans="2:13" ht="15" customHeight="1" x14ac:dyDescent="0.25">
      <c r="B15" s="54" t="s">
        <v>11</v>
      </c>
      <c r="C15" s="55" t="s">
        <v>50</v>
      </c>
      <c r="D15" s="55" t="s">
        <v>30</v>
      </c>
      <c r="E15" s="56">
        <v>225</v>
      </c>
      <c r="F15" s="59">
        <v>1171.52</v>
      </c>
      <c r="G15" s="59">
        <v>29.29</v>
      </c>
      <c r="H15" s="45">
        <v>12</v>
      </c>
      <c r="I15" s="60">
        <f>IF(OR(H15=1,H15&gt;1,H15&lt;24,H15=24,H15=25,H15&gt;25,H15&lt;60,H15=60,H15=61,H15&gt;61,H15&lt;120,H15=120,H15=121,H15&gt;121,H15&lt;180,H15=180,H15=181,H15&gt;181,H15&lt;240,H15=240,H15=241,H15&gt;241,H15&lt;300,H15=300,H15=301,H15&gt;301,H15&lt;600,H15=600,H15&gt;600),VLOOKUP(H15,WSP_WIEKU!C7:D1206,2,0))</f>
        <v>1</v>
      </c>
      <c r="J15" s="45">
        <v>16</v>
      </c>
      <c r="K15" s="60">
        <f>IF(J15&gt;30,1,IF(OR(J15=30,J15=29,J15=28,J15=27,J15=26,J15=25,J15=24,J15=23,J15=22,J15=21,J15=20,J15=19,J15=18,J15=17,J15=16,J15=15,J15=14,J15=13,J15=12,J15=11,J15=10,J15=9,J15=8,J15=7,J15=6,J15=5,J15=4,J15=3,J15=2,J15=1,J15=0),VLOOKUP(J15,PRZEPLYWY!C7:D37,2,0)))</f>
        <v>1</v>
      </c>
      <c r="L15" s="46">
        <v>1</v>
      </c>
      <c r="M15" s="35">
        <f>ROUND(G15*I15*K15*L15*19,0)</f>
        <v>557</v>
      </c>
    </row>
    <row r="16" spans="2:13" ht="15" customHeight="1" x14ac:dyDescent="0.25">
      <c r="B16" s="54" t="s">
        <v>12</v>
      </c>
      <c r="C16" s="55" t="s">
        <v>50</v>
      </c>
      <c r="D16" s="55" t="s">
        <v>29</v>
      </c>
      <c r="E16" s="56">
        <v>315</v>
      </c>
      <c r="F16" s="59">
        <v>1486.98</v>
      </c>
      <c r="G16" s="59">
        <v>37.17</v>
      </c>
      <c r="H16" s="45">
        <v>12</v>
      </c>
      <c r="I16" s="60">
        <f>IF(OR(H16=1,H16&gt;1,H16&lt;24,H16=24,H16=25,H16&gt;25,H16&lt;60,H16=60,H16=61,H16&gt;61,H16&lt;120,H16=120,H16=121,H16&gt;121,H16&lt;180,H16=180,H16=181,H16&gt;181,H16&lt;240,H16=240,H16=241,H16&gt;241,H16&lt;300,H16=300,H16=301,H16&gt;301,H16&lt;600,H16=600,H16&gt;600),VLOOKUP(H16,WSP_WIEKU!C7:D1206,2,0))</f>
        <v>1</v>
      </c>
      <c r="J16" s="45">
        <v>16</v>
      </c>
      <c r="K16" s="60">
        <f>IF(J16&gt;30,1,IF(OR(J16=30,J16=29,J16=28,J16=27,J16=26,J16=25,J16=24,J16=23,J16=22,J16=21,J16=20,J16=19,J16=18,J16=17,J16=16,J16=15,J16=14,J16=13,J16=12,J16=11,J16=10,J16=9,J16=8,J16=7,J16=6,J16=5,J16=4,J16=3,J16=2,J16=1,J16=0),VLOOKUP(J16,PRZEPLYWY!C7:D37,2,0)))</f>
        <v>1</v>
      </c>
      <c r="L16" s="46">
        <v>1</v>
      </c>
      <c r="M16" s="35">
        <f>ROUND(G16*I16*K16*L16*19,0)</f>
        <v>706</v>
      </c>
    </row>
    <row r="17" spans="2:13" ht="15" customHeight="1" x14ac:dyDescent="0.25">
      <c r="B17" s="54" t="s">
        <v>13</v>
      </c>
      <c r="C17" s="55" t="s">
        <v>50</v>
      </c>
      <c r="D17" s="55" t="s">
        <v>30</v>
      </c>
      <c r="E17" s="56">
        <v>315</v>
      </c>
      <c r="F17" s="59">
        <v>1624.17</v>
      </c>
      <c r="G17" s="59">
        <v>40.6</v>
      </c>
      <c r="H17" s="45">
        <v>12</v>
      </c>
      <c r="I17" s="60">
        <f>IF(OR(H17=1,H17&gt;1,H17&lt;24,H17=24,H17=25,H17&gt;25,H17&lt;60,H17=60,H17=61,H17&gt;61,H17&lt;120,H17=120,H17=121,H17&gt;121,H17&lt;180,H17=180,H17=181,H17&gt;181,H17&lt;240,H17=240,H17=241,H17&gt;241,H17&lt;300,H17=300,H17=301,H17&gt;301,H17&lt;600,H17=600,H17&gt;600),VLOOKUP(H17,WSP_WIEKU!C7:D1206,2,0))</f>
        <v>1</v>
      </c>
      <c r="J17" s="45">
        <v>16</v>
      </c>
      <c r="K17" s="60">
        <f>IF(J17&gt;30,1,IF(OR(J17=30,J17=29,J17=28,J17=27,J17=26,J17=25,J17=24,J17=23,J17=22,J17=21,J17=20,J17=19,J17=18,J17=17,J17=16,J17=15,J17=14,J17=13,J17=12,J17=11,J17=10,J17=9,J17=8,J17=7,J17=6,J17=5,J17=4,J17=3,J17=2,J17=1,J17=0),VLOOKUP(J17,PRZEPLYWY!C7:D37,2,0)))</f>
        <v>1</v>
      </c>
      <c r="L17" s="46">
        <v>1</v>
      </c>
      <c r="M17" s="35">
        <f>ROUND(G17*I17*K17*L17*19,0)</f>
        <v>771</v>
      </c>
    </row>
    <row r="18" spans="2:13" ht="15" customHeight="1" x14ac:dyDescent="0.25">
      <c r="B18" s="54" t="s">
        <v>14</v>
      </c>
      <c r="C18" s="55" t="s">
        <v>51</v>
      </c>
      <c r="D18" s="55" t="s">
        <v>31</v>
      </c>
      <c r="E18" s="56">
        <v>160</v>
      </c>
      <c r="F18" s="59">
        <v>1276.3</v>
      </c>
      <c r="G18" s="59">
        <v>31.91</v>
      </c>
      <c r="H18" s="45">
        <v>12</v>
      </c>
      <c r="I18" s="60">
        <f>IF(OR(H18=1,H18&gt;1,H18&lt;24,H18=24,H18=25,H18&gt;25,H18&lt;60,H18=60,H18=61,H18&gt;61,H18&lt;120,H18=120,H18=121,H18&gt;121,H18&lt;180,H18=180,H18=181,H18&gt;181,H18&lt;240,H18=240,H18=241,H18&gt;241,H18&lt;300,H18=300,H18=301,H18&gt;301,H18&lt;600,H18=600,H18&gt;600),VLOOKUP(H18,WSP_WIEKU!E7:F1206,2,0))</f>
        <v>1</v>
      </c>
      <c r="J18" s="45">
        <v>17</v>
      </c>
      <c r="K18" s="60">
        <f>IF(J18&gt;31,1,IF(OR(J18=31,J18=30,J18=29,J18=28,J18=27,J18=26,J18=25,J18=24,J18=23,J18=22,J18=21,J18=20,J18=19,J18=18,J18=17,J18=16,J18=15,J18=14,J18=13,J18=12,J18=11,J18=10,J18=9,J18=8,J18=7,J18=6,J18=5,J18=4,J18=3,J18=2,J18=1,J18=0),VLOOKUP(J18,PRZEPLYWY!F7:G38,2,0)))</f>
        <v>1</v>
      </c>
      <c r="L18" s="46">
        <v>1</v>
      </c>
      <c r="M18" s="35">
        <f>ROUND(G18*I18*K18*L18*19,0)</f>
        <v>606</v>
      </c>
    </row>
    <row r="19" spans="2:13" ht="15" customHeight="1" x14ac:dyDescent="0.25">
      <c r="B19" s="54" t="s">
        <v>15</v>
      </c>
      <c r="C19" s="55" t="s">
        <v>51</v>
      </c>
      <c r="D19" s="55" t="s">
        <v>31</v>
      </c>
      <c r="E19" s="56">
        <v>200</v>
      </c>
      <c r="F19" s="59">
        <v>1332.37</v>
      </c>
      <c r="G19" s="59">
        <v>33.31</v>
      </c>
      <c r="H19" s="45">
        <v>12</v>
      </c>
      <c r="I19" s="60">
        <f>IF(OR(H19=1,H19&gt;1,H19&lt;24,H19=24,H19=25,H19&gt;25,H19&lt;60,H19=60,H19=61,H19&gt;61,H19&lt;120,H19=120,H19=121,H19&gt;121,H19&lt;180,H19=180,H19=181,H19&gt;181,H19&lt;240,H19=240,H19=241,H19&gt;241,H19&lt;300,H19=300,H19=301,H19&gt;301,H19&lt;600,H19=600,H19&gt;600),VLOOKUP(H19,WSP_WIEKU!E7:F1206,2,0))</f>
        <v>1</v>
      </c>
      <c r="J19" s="45">
        <v>17</v>
      </c>
      <c r="K19" s="60">
        <f>IF(J19&gt;31,1,IF(OR(J19=31,J19=30,J19=29,J19=28,J19=27,J19=26,J19=25,J19=24,J19=23,J19=22,J19=21,J19=20,J19=19,J19=18,J19=17,J19=16,J19=15,J19=14,J19=13,J19=12,J19=11,J19=10,J19=9,J19=8,J19=7,J19=6,J19=5,J19=4,J19=3,J19=2,J19=1,J19=0),VLOOKUP(J19,PRZEPLYWY!F7:G38,2,0)))</f>
        <v>1</v>
      </c>
      <c r="L19" s="46">
        <v>1</v>
      </c>
      <c r="M19" s="35">
        <f>ROUND(G19*I19*K19*L19*19,0)</f>
        <v>633</v>
      </c>
    </row>
    <row r="20" spans="2:13" ht="15" customHeight="1" x14ac:dyDescent="0.25">
      <c r="B20" s="54" t="s">
        <v>16</v>
      </c>
      <c r="C20" s="55" t="s">
        <v>51</v>
      </c>
      <c r="D20" s="55" t="s">
        <v>31</v>
      </c>
      <c r="E20" s="56">
        <v>250</v>
      </c>
      <c r="F20" s="59">
        <v>1402.45</v>
      </c>
      <c r="G20" s="59">
        <v>35.06</v>
      </c>
      <c r="H20" s="45">
        <v>12</v>
      </c>
      <c r="I20" s="60">
        <f>IF(OR(H20=1,H20&gt;1,H20&lt;24,H20=24,H20=25,H20&gt;25,H20&lt;60,H20=60,H20=61,H20&gt;61,H20&lt;120,H20=120,H20=121,H20&gt;121,H20&lt;180,H20=180,H20=181,H20&gt;181,H20&lt;240,H20=240,H20=241,H20&gt;241,H20&lt;300,H20=300,H20=301,H20&gt;301,H20&lt;600,H20=600,H20&gt;600),VLOOKUP(H20,WSP_WIEKU!E7:F1206,2,0))</f>
        <v>1</v>
      </c>
      <c r="J20" s="45">
        <v>17</v>
      </c>
      <c r="K20" s="60">
        <f>IF(J20&gt;31,1,IF(OR(J20=31,J20=30,J20=29,J20=28,J20=27,J20=26,J20=25,J20=24,J20=23,J20=22,J20=21,J20=20,J20=19,J20=18,J20=17,J20=16,J20=15,J20=14,J20=13,J20=12,J20=11,J20=10,J20=9,J20=8,J20=7,J20=6,J20=5,J20=4,J20=3,J20=2,J20=1,J20=0),VLOOKUP(J20,PRZEPLYWY!F7:G38,2,0)))</f>
        <v>1</v>
      </c>
      <c r="L20" s="46">
        <v>1</v>
      </c>
      <c r="M20" s="35">
        <f>ROUND(G20*I20*K20*L20*19,0)</f>
        <v>666</v>
      </c>
    </row>
    <row r="21" spans="2:13" ht="15" customHeight="1" x14ac:dyDescent="0.25">
      <c r="B21" s="54" t="s">
        <v>17</v>
      </c>
      <c r="C21" s="55" t="s">
        <v>51</v>
      </c>
      <c r="D21" s="55" t="s">
        <v>31</v>
      </c>
      <c r="E21" s="56">
        <v>315</v>
      </c>
      <c r="F21" s="59">
        <v>1581.3</v>
      </c>
      <c r="G21" s="59">
        <v>39.53</v>
      </c>
      <c r="H21" s="45">
        <v>12</v>
      </c>
      <c r="I21" s="60">
        <f>IF(OR(H21=1,H21&gt;1,H21&lt;24,H21=24,H21=25,H21&gt;25,H21&lt;60,H21=60,H21=61,H21&gt;61,H21&lt;120,H21=120,H21=121,H21&gt;121,H21&lt;180,H21=180,H21=181,H21&gt;181,H21&lt;240,H21=240,H21=241,H21&gt;241,H21&lt;300,H21=300,H21=301,H21&gt;301,H21&lt;600,H21=600,H21&gt;600),VLOOKUP(H21,WSP_WIEKU!E7:F1206,2,0))</f>
        <v>1</v>
      </c>
      <c r="J21" s="45">
        <v>17</v>
      </c>
      <c r="K21" s="60">
        <f>IF(J21&gt;31,1,IF(OR(J21=31,J21=30,J21=29,J21=28,J21=27,J21=26,J21=25,J21=24,J21=23,J21=22,J21=21,J21=20,J21=19,J21=18,J21=17,J21=16,J21=15,J21=14,J21=13,J21=12,J21=11,J21=10,J21=9,J21=8,J21=7,J21=6,J21=5,J21=4,J21=3,J21=2,J21=1,J21=0),VLOOKUP(J21,PRZEPLYWY!F7:G38,2,0)))</f>
        <v>1</v>
      </c>
      <c r="L21" s="46">
        <v>1</v>
      </c>
      <c r="M21" s="35">
        <f>ROUND(G21*I21*K21*L21*19,0)</f>
        <v>751</v>
      </c>
    </row>
    <row r="22" spans="2:13" ht="15" customHeight="1" x14ac:dyDescent="0.25">
      <c r="B22" s="54" t="s">
        <v>18</v>
      </c>
      <c r="C22" s="55" t="s">
        <v>51</v>
      </c>
      <c r="D22" s="55" t="s">
        <v>31</v>
      </c>
      <c r="E22" s="56">
        <v>400</v>
      </c>
      <c r="F22" s="59">
        <v>1991.54</v>
      </c>
      <c r="G22" s="59">
        <v>49.79</v>
      </c>
      <c r="H22" s="45">
        <v>12</v>
      </c>
      <c r="I22" s="60">
        <f>IF(OR(H22=1,H22&gt;1,H22&lt;24,H22=24,H22=25,H22&gt;25,H22&lt;60,H22=60,H22=61,H22&gt;61,H22&lt;120,H22=120,H22=121,H22&gt;121,H22&lt;180,H22=180,H22=181,H22&gt;181,H22&lt;240,H22=240,H22=241,H22&gt;241,H22&lt;300,H22=300,H22=301,H22&gt;301,H22&lt;600,H22=600,H22&gt;600),VLOOKUP(H22,WSP_WIEKU!E7:F1206,2,0))</f>
        <v>1</v>
      </c>
      <c r="J22" s="45">
        <v>17</v>
      </c>
      <c r="K22" s="60">
        <f>IF(J22&gt;31,1,IF(OR(J22=31,J22=30,J22=29,J22=28,J22=27,J22=26,J22=25,J22=24,J22=23,J22=22,J22=21,J22=20,J22=19,J22=18,J22=17,J22=16,J22=15,J22=14,J22=13,J22=12,J22=11,J22=10,J22=9,J22=8,J22=7,J22=6,J22=5,J22=4,J22=3,J22=2,J22=1,J22=0),VLOOKUP(J22,PRZEPLYWY!F7:G38,2,0)))</f>
        <v>1</v>
      </c>
      <c r="L22" s="46">
        <v>1</v>
      </c>
      <c r="M22" s="35">
        <f>ROUND(G22*I22*K22*L22*19,0)</f>
        <v>946</v>
      </c>
    </row>
    <row r="23" spans="2:13" ht="15" customHeight="1" x14ac:dyDescent="0.25">
      <c r="B23" s="54" t="s">
        <v>19</v>
      </c>
      <c r="C23" s="55" t="s">
        <v>51</v>
      </c>
      <c r="D23" s="55" t="s">
        <v>31</v>
      </c>
      <c r="E23" s="56">
        <v>500</v>
      </c>
      <c r="F23" s="59">
        <v>2572.08</v>
      </c>
      <c r="G23" s="59">
        <v>64.3</v>
      </c>
      <c r="H23" s="45">
        <v>12</v>
      </c>
      <c r="I23" s="60">
        <f>IF(OR(H23=1,H23&gt;1,H23&lt;24,H23=24,H23=25,H23&gt;25,H23&lt;60,H23=60,H23=61,H23&gt;61,H23&lt;120,H23=120,H23=121,H23&gt;121,H23&lt;180,H23=180,H23=181,H23&gt;181,H23&lt;240,H23=240,H23=241,H23&gt;241,H23&lt;300,H23=300,H23=301,H23&gt;301,H23&lt;600,H23=600,H23&gt;600),VLOOKUP(H23,WSP_WIEKU!E7:F1206,2,0))</f>
        <v>1</v>
      </c>
      <c r="J23" s="45">
        <v>17</v>
      </c>
      <c r="K23" s="60">
        <f>IF(J23&gt;31,1,IF(OR(J23=31,J23=30,J23=29,J23=28,J23=27,J23=26,J23=25,J23=24,J23=23,J23=22,J23=21,J23=20,J23=19,J23=18,J23=17,J23=16,J23=15,J23=14,J23=13,J23=12,J23=11,J23=10,J23=9,J23=8,J23=7,J23=6,J23=5,J23=4,J23=3,J23=2,J23=1,J23=0),VLOOKUP(J23,PRZEPLYWY!F7:G38,2,0)))</f>
        <v>1</v>
      </c>
      <c r="L23" s="46">
        <v>1</v>
      </c>
      <c r="M23" s="35">
        <f>ROUND(G23*I23*K23*L23*19,0)</f>
        <v>1222</v>
      </c>
    </row>
    <row r="24" spans="2:13" ht="15" customHeight="1" x14ac:dyDescent="0.25">
      <c r="B24" s="54" t="s">
        <v>20</v>
      </c>
      <c r="C24" s="55" t="s">
        <v>51</v>
      </c>
      <c r="D24" s="55" t="s">
        <v>32</v>
      </c>
      <c r="E24" s="56">
        <v>90</v>
      </c>
      <c r="F24" s="59">
        <v>625.49</v>
      </c>
      <c r="G24" s="59">
        <v>15.64</v>
      </c>
      <c r="H24" s="45">
        <v>12</v>
      </c>
      <c r="I24" s="60">
        <f>IF(OR(H24=1,H24&gt;1,H24&lt;24,H24=24,H24=25,H24&gt;25,H24&lt;60,H24=60,H24=61,H24&gt;61,H24&lt;120,H24=120,H24=121,H24&gt;121,H24&lt;180,H24=180,H24=181,H24&gt;181,H24&lt;240,H24=240,H24=241,H24&gt;241,H24&lt;300,H24=300,H24=301,H24&gt;301,H24&lt;600,H24=600,H24&gt;600),VLOOKUP(H24,WSP_WIEKU!E7:F1206,2,0))</f>
        <v>1</v>
      </c>
      <c r="J24" s="45">
        <v>17</v>
      </c>
      <c r="K24" s="60">
        <f>IF(J24&gt;31,1,IF(OR(J24=31,J24=30,J24=29,J24=28,J24=27,J24=26,J24=25,J24=24,J24=23,J24=22,J24=21,J24=20,J24=19,J24=18,J24=17,J24=16,J24=15,J24=14,J24=13,J24=12,J24=11,J24=10,J24=9,J24=8,J24=7,J24=6,J24=5,J24=4,J24=3,J24=2,J24=1,J24=0),VLOOKUP(J24,PRZEPLYWY!F7:G38,2,0)))</f>
        <v>1</v>
      </c>
      <c r="L24" s="46">
        <v>1</v>
      </c>
      <c r="M24" s="35">
        <f>ROUND(G24*I24*K24*L24*19,0)</f>
        <v>297</v>
      </c>
    </row>
    <row r="25" spans="2:13" ht="15" customHeight="1" x14ac:dyDescent="0.25">
      <c r="B25" s="54" t="s">
        <v>21</v>
      </c>
      <c r="C25" s="55" t="s">
        <v>51</v>
      </c>
      <c r="D25" s="55" t="s">
        <v>32</v>
      </c>
      <c r="E25" s="56">
        <v>110</v>
      </c>
      <c r="F25" s="59">
        <v>678.48</v>
      </c>
      <c r="G25" s="59">
        <v>16.96</v>
      </c>
      <c r="H25" s="45">
        <v>12</v>
      </c>
      <c r="I25" s="60">
        <f>IF(OR(H25=1,H25&gt;1,H25&lt;24,H25=24,H25=25,H25&gt;25,H25&lt;60,H25=60,H25=61,H25&gt;61,H25&lt;120,H25=120,H25=121,H25&gt;121,H25&lt;180,H25=180,H25=181,H25&gt;181,H25&lt;240,H25=240,H25=241,H25&gt;241,H25&lt;300,H25=300,H25=301,H25&gt;301,H25&lt;600,H25=600,H25&gt;600),VLOOKUP(H25,WSP_WIEKU!E7:F1206,2,0))</f>
        <v>1</v>
      </c>
      <c r="J25" s="45">
        <v>17</v>
      </c>
      <c r="K25" s="60">
        <f>IF(J25&gt;31,1,IF(OR(J25=31,J25=30,J25=29,J25=28,J25=27,J25=26,J25=25,J25=24,J25=23,J25=22,J25=21,J25=20,J25=19,J25=18,J25=17,J25=16,J25=15,J25=14,J25=13,J25=12,J25=11,J25=10,J25=9,J25=8,J25=7,J25=6,J25=5,J25=4,J25=3,J25=2,J25=1,J25=0),VLOOKUP(J25,PRZEPLYWY!F7:G38,2,0)))</f>
        <v>1</v>
      </c>
      <c r="L25" s="46">
        <v>1</v>
      </c>
      <c r="M25" s="35">
        <f>ROUND(G25*I25*K25*L25*19,0)</f>
        <v>322</v>
      </c>
    </row>
    <row r="26" spans="2:13" ht="15" customHeight="1" x14ac:dyDescent="0.25">
      <c r="B26" s="54"/>
      <c r="C26" s="55"/>
      <c r="D26" s="55"/>
      <c r="E26" s="56"/>
      <c r="F26" s="59"/>
      <c r="G26" s="59"/>
      <c r="H26" s="47"/>
      <c r="I26" s="60"/>
      <c r="J26" s="47"/>
      <c r="K26" s="60"/>
      <c r="L26" s="48"/>
      <c r="M26" s="63"/>
    </row>
    <row r="27" spans="2:13" ht="15" customHeight="1" x14ac:dyDescent="0.25">
      <c r="B27" s="54" t="s">
        <v>22</v>
      </c>
      <c r="C27" s="55" t="s">
        <v>59</v>
      </c>
      <c r="D27" s="55" t="s">
        <v>33</v>
      </c>
      <c r="E27" s="56">
        <v>1000</v>
      </c>
      <c r="F27" s="59">
        <v>6559.77</v>
      </c>
      <c r="G27" s="59">
        <v>163.99</v>
      </c>
      <c r="H27" s="45">
        <v>12</v>
      </c>
      <c r="I27" s="60">
        <f>IF(OR(H27=1,H27&gt;1,H27&lt;24,H27=24,H27=25,H27&gt;25,H27&lt;60,H27=60,H27=61,H27&gt;61,H27&lt;120,H27=120,H27=121,H27&gt;121,H27&lt;180,H27=180,H27=181,H27&gt;181,H27&lt;240,H27=240,H27=241,H27&gt;241,H27&lt;300,H27=300,H27=301,H27&gt;301,H27&lt;600,H27=600,H27&gt;600),VLOOKUP(H27,WSP_WIEKU!E7:F1206,2,0))</f>
        <v>1</v>
      </c>
      <c r="J27" s="45">
        <v>17</v>
      </c>
      <c r="K27" s="60">
        <f>IF(J27&gt;31,1,IF(OR(J27=31,J27=30,J27=29,J27=28,J27=27,J27=26,J27=25,J27=24,J27=23,J27=22,J27=21,J27=20,J27=19,J27=18,J27=17,J27=16,J27=15,J27=14,J27=13,J27=12,J27=11,J27=10,J27=9,J27=8,J27=7,J27=6,J27=5,J27=4,J27=3,J27=2,J27=1,J27=0),VLOOKUP(J27,PRZEPLYWY!F7:G38,2,0)))</f>
        <v>1</v>
      </c>
      <c r="L27" s="46">
        <v>1</v>
      </c>
      <c r="M27" s="35">
        <f>ROUND(G27*I27*K27*L27*19,0)</f>
        <v>3116</v>
      </c>
    </row>
    <row r="28" spans="2:13" ht="15" customHeight="1" x14ac:dyDescent="0.25">
      <c r="B28" s="54" t="s">
        <v>112</v>
      </c>
      <c r="C28" s="90" t="s">
        <v>118</v>
      </c>
      <c r="D28" s="90"/>
      <c r="E28" s="56">
        <v>1000</v>
      </c>
      <c r="F28" s="59">
        <v>724.04</v>
      </c>
      <c r="G28" s="59">
        <v>18.100000000000001</v>
      </c>
      <c r="H28" s="45">
        <v>12</v>
      </c>
      <c r="I28" s="60">
        <f>IF(OR(H28=1,H28&gt;1,H28&lt;24,H28=24,H28=25,H28&gt;25,H28&lt;60,H28=60,H28=61,H28&gt;61,H28&lt;120,H28=120,H28=121,H28&gt;121,H28&lt;180,H28=180,H28=181,H28&gt;181,H28&lt;240,H28=240,H28=241,H28&gt;241,H28&lt;300,H28=300,H28=301,H28&gt;301,H28&lt;600,H28=600,H28&gt;600),VLOOKUP(H28,WSP_WIEKU!E7:F1206,2,0))</f>
        <v>1</v>
      </c>
      <c r="J28" s="45">
        <v>17</v>
      </c>
      <c r="K28" s="60">
        <f>IF(J28&gt;31,1,IF(OR(J28=31,J28=30,J28=29,J28=28,J28=27,J28=26,J28=25,J28=24,J28=23,J28=22,J28=21,J28=20,J28=19,J28=18,J28=17,J28=16,J28=15,J28=14,J28=13,J28=12,J28=11,J28=10,J28=9,J28=8,J28=7,J28=6,J28=5,J28=4,J28=3,J28=2,J28=1,J28=0),VLOOKUP(J28,PRZEPLYWY!F7:G38,2,0)))</f>
        <v>1</v>
      </c>
      <c r="L28" s="46">
        <v>1</v>
      </c>
      <c r="M28" s="35">
        <f>ROUND(G28*I28*K28*L28*19,0)</f>
        <v>344</v>
      </c>
    </row>
    <row r="29" spans="2:13" ht="15" customHeight="1" x14ac:dyDescent="0.25">
      <c r="B29" s="54" t="s">
        <v>23</v>
      </c>
      <c r="C29" s="55" t="s">
        <v>59</v>
      </c>
      <c r="D29" s="55" t="s">
        <v>33</v>
      </c>
      <c r="E29" s="56">
        <v>1200</v>
      </c>
      <c r="F29" s="59">
        <v>7784.78</v>
      </c>
      <c r="G29" s="59">
        <v>194.62</v>
      </c>
      <c r="H29" s="45">
        <v>12</v>
      </c>
      <c r="I29" s="60">
        <f>IF(OR(H29=1,H29&gt;1,H29&lt;24,H29=24,H29=25,H29&gt;25,H29&lt;60,H29=60,H29=61,H29&gt;61,H29&lt;120,H29=120,H29=121,H29&gt;121,H29&lt;180,H29=180,H29=181,H29&gt;181,H29&lt;240,H29=240,H29=241,H29&gt;241,H29&lt;300,H29=300,H29=301,H29&gt;301,H29&lt;600,H29=600,H29&gt;600),VLOOKUP(H29,WSP_WIEKU!E7:F1206,2,0))</f>
        <v>1</v>
      </c>
      <c r="J29" s="45">
        <v>17</v>
      </c>
      <c r="K29" s="60">
        <f>IF(J29&gt;31,1,IF(OR(J29=31,J29=30,J29=29,J29=28,J29=27,J29=26,J29=25,J29=24,J29=23,J29=22,J29=21,J29=20,J29=19,J29=18,J29=17,J29=16,J29=15,J29=14,J29=13,J29=12,J29=11,J29=10,J29=9,J29=8,J29=7,J29=6,J29=5,J29=4,J29=3,J29=2,J29=1,J29=0),VLOOKUP(J29,PRZEPLYWY!F7:G38,2,0)))</f>
        <v>1</v>
      </c>
      <c r="L29" s="46">
        <v>1</v>
      </c>
      <c r="M29" s="35">
        <f>ROUND(G29*I29*K29*L29*19,0)</f>
        <v>3698</v>
      </c>
    </row>
    <row r="30" spans="2:13" ht="15" customHeight="1" x14ac:dyDescent="0.25">
      <c r="B30" s="54" t="s">
        <v>113</v>
      </c>
      <c r="C30" s="90" t="s">
        <v>118</v>
      </c>
      <c r="D30" s="90"/>
      <c r="E30" s="56">
        <v>1200</v>
      </c>
      <c r="F30" s="59">
        <v>820.41</v>
      </c>
      <c r="G30" s="59">
        <v>20.51</v>
      </c>
      <c r="H30" s="45">
        <v>12</v>
      </c>
      <c r="I30" s="60">
        <f>IF(OR(H30=1,H30&gt;1,H30&lt;24,H30=24,H30=25,H30&gt;25,H30&lt;60,H30=60,H30=61,H30&gt;61,H30&lt;120,H30=120,H30=121,H30&gt;121,H30&lt;180,H30=180,H30=181,H30&gt;181,H30&lt;240,H30=240,H30=241,H30&gt;241,H30&lt;300,H30=300,H30=301,H30&gt;301,H30&lt;600,H30=600,H30&gt;600),VLOOKUP(H30,WSP_WIEKU!E7:F1206,2,0))</f>
        <v>1</v>
      </c>
      <c r="J30" s="45">
        <v>17</v>
      </c>
      <c r="K30" s="60">
        <f>IF(J30&gt;31,1,IF(OR(J30=31,J30=30,J30=29,J30=28,J30=27,J30=26,J30=25,J30=24,J30=23,J30=22,J30=21,J30=20,J30=19,J30=18,J30=17,J30=16,J30=15,J30=14,J30=13,J30=12,J30=11,J30=10,J30=9,J30=8,J30=7,J30=6,J30=5,J30=4,J30=3,J30=2,J30=1,J30=0),VLOOKUP(J30,PRZEPLYWY!F7:G38,2,0)))</f>
        <v>1</v>
      </c>
      <c r="L30" s="46">
        <v>1</v>
      </c>
      <c r="M30" s="35">
        <f>ROUND(G30*I30*K30*L30*19,0)</f>
        <v>390</v>
      </c>
    </row>
    <row r="31" spans="2:13" ht="15" customHeight="1" x14ac:dyDescent="0.25">
      <c r="B31" s="54" t="s">
        <v>24</v>
      </c>
      <c r="C31" s="55" t="s">
        <v>59</v>
      </c>
      <c r="D31" s="55" t="s">
        <v>34</v>
      </c>
      <c r="E31" s="56">
        <v>315</v>
      </c>
      <c r="F31" s="59">
        <v>3862.36</v>
      </c>
      <c r="G31" s="59">
        <v>96.56</v>
      </c>
      <c r="H31" s="45">
        <v>12</v>
      </c>
      <c r="I31" s="60">
        <f>IF(OR(H31=1,H31&gt;1,H31&lt;24,H31=24,H31=25,H31&gt;25,H31&lt;60,H31=60,H31=61,H31&gt;61,H31&lt;120,H31=120,H31=121,H31&gt;121,H31&lt;180,H31=180,H31=181,H31&gt;181,H31&lt;240,H31=240,H31=241,H31&gt;241,H31&lt;300,H31=300,H31=301,H31&gt;301,H31&lt;600,H31=600,H31&gt;600),VLOOKUP(H31,WSP_WIEKU!E7:F1206,2,0))</f>
        <v>1</v>
      </c>
      <c r="J31" s="45">
        <v>17</v>
      </c>
      <c r="K31" s="60">
        <f>IF(J31&gt;31,1,IF(OR(J31=31,J31=30,J31=29,J31=28,J31=27,J31=26,J31=25,J31=24,J31=23,J31=22,J31=21,J31=20,J31=19,J31=18,J31=17,J31=16,J31=15,J31=14,J31=13,J31=12,J31=11,J31=10,J31=9,J31=8,J31=7,J31=6,J31=5,J31=4,J31=3,J31=2,J31=1,J31=0),VLOOKUP(J31,PRZEPLYWY!F7:G38,2,0)))</f>
        <v>1</v>
      </c>
      <c r="L31" s="46">
        <v>1</v>
      </c>
      <c r="M31" s="35">
        <f>ROUND(G31*I31*K31*L31*19,0)</f>
        <v>1835</v>
      </c>
    </row>
    <row r="32" spans="2:13" ht="15" customHeight="1" x14ac:dyDescent="0.25">
      <c r="B32" s="54" t="s">
        <v>114</v>
      </c>
      <c r="C32" s="90" t="s">
        <v>118</v>
      </c>
      <c r="D32" s="90"/>
      <c r="E32" s="56">
        <v>315</v>
      </c>
      <c r="F32" s="59">
        <v>424.86</v>
      </c>
      <c r="G32" s="59">
        <v>10.62</v>
      </c>
      <c r="H32" s="45">
        <v>12</v>
      </c>
      <c r="I32" s="60">
        <f>IF(OR(H32=1,H32&gt;1,H32&lt;24,H32=24,H32=25,H32&gt;25,H32&lt;60,H32=60,H32=61,H32&gt;61,H32&lt;120,H32=120,H32=121,H32&gt;121,H32&lt;180,H32=180,H32=181,H32&gt;181,H32&lt;240,H32=240,H32=241,H32&gt;241,H32&lt;300,H32=300,H32=301,H32&gt;301,H32&lt;600,H32=600,H32&gt;600),VLOOKUP(H32,WSP_WIEKU!E7:F1206,2,0))</f>
        <v>1</v>
      </c>
      <c r="J32" s="45">
        <v>17</v>
      </c>
      <c r="K32" s="60">
        <f>IF(J32&gt;31,1,IF(OR(J32=31,J32=30,J32=29,J32=28,J32=27,J32=26,J32=25,J32=24,J32=23,J32=22,J32=21,J32=20,J32=19,J32=18,J32=17,J32=16,J32=15,J32=14,J32=13,J32=12,J32=11,J32=10,J32=9,J32=8,J32=7,J32=6,J32=5,J32=4,J32=3,J32=2,J32=1,J32=0),VLOOKUP(J32,PRZEPLYWY!F7:G38,2,0)))</f>
        <v>1</v>
      </c>
      <c r="L32" s="46">
        <v>1</v>
      </c>
      <c r="M32" s="35">
        <f>ROUND(G32*I32*K32*L32*19,0)</f>
        <v>202</v>
      </c>
    </row>
    <row r="33" spans="2:13" ht="15" customHeight="1" x14ac:dyDescent="0.25">
      <c r="B33" s="54" t="s">
        <v>25</v>
      </c>
      <c r="C33" s="55" t="s">
        <v>59</v>
      </c>
      <c r="D33" s="55" t="s">
        <v>34</v>
      </c>
      <c r="E33" s="56">
        <v>425</v>
      </c>
      <c r="F33" s="59">
        <v>4229.83</v>
      </c>
      <c r="G33" s="59">
        <v>105.75</v>
      </c>
      <c r="H33" s="45">
        <v>12</v>
      </c>
      <c r="I33" s="60">
        <f>IF(OR(H33=1,H33&gt;1,H33&lt;24,H33=24,H33=25,H33&gt;25,H33&lt;60,H33=60,H33=61,H33&gt;61,H33&lt;120,H33=120,H33=121,H33&gt;121,H33&lt;180,H33=180,H33=181,H33&gt;181,H33&lt;240,H33=240,H33=241,H33&gt;241,H33&lt;300,H33=300,H33=301,H33&gt;301,H33&lt;600,H33=600,H33&gt;600),VLOOKUP(H33,WSP_WIEKU!E7:F1206,2,0))</f>
        <v>1</v>
      </c>
      <c r="J33" s="45">
        <v>17</v>
      </c>
      <c r="K33" s="60">
        <f>IF(J33&gt;31,1,IF(OR(J33=31,J33=30,J33=29,J33=28,J33=27,J33=26,J33=25,J33=24,J33=23,J33=22,J33=21,J33=20,J33=19,J33=18,J33=17,J33=16,J33=15,J33=14,J33=13,J33=12,J33=11,J33=10,J33=9,J33=8,J33=7,J33=6,J33=5,J33=4,J33=3,J33=2,J33=1,J33=0),VLOOKUP(J33,PRZEPLYWY!F7:G38,2,0)))</f>
        <v>1</v>
      </c>
      <c r="L33" s="46">
        <v>1</v>
      </c>
      <c r="M33" s="35">
        <f>ROUND(G33*I33*K33*L33*19,0)</f>
        <v>2009</v>
      </c>
    </row>
    <row r="34" spans="2:13" ht="15" customHeight="1" x14ac:dyDescent="0.25">
      <c r="B34" s="54" t="s">
        <v>115</v>
      </c>
      <c r="C34" s="90" t="s">
        <v>118</v>
      </c>
      <c r="D34" s="90"/>
      <c r="E34" s="56">
        <v>425</v>
      </c>
      <c r="F34" s="59">
        <v>465.29</v>
      </c>
      <c r="G34" s="59">
        <v>11.63</v>
      </c>
      <c r="H34" s="45">
        <v>12</v>
      </c>
      <c r="I34" s="60">
        <f>IF(OR(H34=1,H34&gt;1,H34&lt;24,H34=24,H34=25,H34&gt;25,H34&lt;60,H34=60,H34=61,H34&gt;61,H34&lt;120,H34=120,H34=121,H34&gt;121,H34&lt;180,H34=180,H34=181,H34&gt;181,H34&lt;240,H34=240,H34=241,H34&gt;241,H34&lt;300,H34=300,H34=301,H34&gt;301,H34&lt;600,H34=600,H34&gt;600),VLOOKUP(H34,WSP_WIEKU!E7:F1206,2,0))</f>
        <v>1</v>
      </c>
      <c r="J34" s="45">
        <v>17</v>
      </c>
      <c r="K34" s="60">
        <f>IF(J34&gt;31,1,IF(OR(J34=31,J34=30,J34=29,J34=28,J34=27,J34=26,J34=25,J34=24,J34=23,J34=22,J34=21,J34=20,J34=19,J34=18,J34=17,J34=16,J34=15,J34=14,J34=13,J34=12,J34=11,J34=10,J34=9,J34=8,J34=7,J34=6,J34=5,J34=4,J34=3,J34=2,J34=1,J34=0),VLOOKUP(J34,PRZEPLYWY!F7:G38,2,0)))</f>
        <v>1</v>
      </c>
      <c r="L34" s="46">
        <v>1</v>
      </c>
      <c r="M34" s="35">
        <f>ROUND(G34*I34*K34*L34*19,0)</f>
        <v>221</v>
      </c>
    </row>
    <row r="35" spans="2:13" ht="15" customHeight="1" x14ac:dyDescent="0.25">
      <c r="B35" s="54" t="s">
        <v>26</v>
      </c>
      <c r="C35" s="55" t="s">
        <v>59</v>
      </c>
      <c r="D35" s="55" t="s">
        <v>34</v>
      </c>
      <c r="E35" s="56">
        <v>600</v>
      </c>
      <c r="F35" s="59">
        <v>6119.74</v>
      </c>
      <c r="G35" s="59">
        <v>152.99</v>
      </c>
      <c r="H35" s="45">
        <v>12</v>
      </c>
      <c r="I35" s="60">
        <f>IF(OR(H35=1,H35&gt;1,H35&lt;24,H35=24,H35=25,H35&gt;25,H35&lt;60,H35=60,H35=61,H35&gt;61,H35&lt;120,H35=120,H35=121,H35&gt;121,H35&lt;180,H35=180,H35=181,H35&gt;181,H35&lt;240,H35=240,H35=241,H35&gt;241,H35&lt;300,H35=300,H35=301,H35&gt;301,H35&lt;600,H35=600,H35&gt;600),VLOOKUP(H35,WSP_WIEKU!E7:F1206,2,0))</f>
        <v>1</v>
      </c>
      <c r="J35" s="45">
        <v>17</v>
      </c>
      <c r="K35" s="60">
        <f>IF(J35&gt;31,1,IF(OR(J35=31,J35=30,J35=29,J35=28,J35=27,J35=26,J35=25,J35=24,J35=23,J35=22,J35=21,J35=20,J35=19,J35=18,J35=17,J35=16,J35=15,J35=14,J35=13,J35=12,J35=11,J35=10,J35=9,J35=8,J35=7,J35=6,J35=5,J35=4,J35=3,J35=2,J35=1,J35=0),VLOOKUP(J35,PRZEPLYWY!F7:G38,2,0)))</f>
        <v>1</v>
      </c>
      <c r="L35" s="46">
        <v>1</v>
      </c>
      <c r="M35" s="35">
        <f>ROUND(G35*I35*K35*L35*19,0)</f>
        <v>2907</v>
      </c>
    </row>
    <row r="36" spans="2:13" ht="15" customHeight="1" x14ac:dyDescent="0.25">
      <c r="B36" s="54" t="s">
        <v>116</v>
      </c>
      <c r="C36" s="90" t="s">
        <v>118</v>
      </c>
      <c r="D36" s="90"/>
      <c r="E36" s="56">
        <v>600</v>
      </c>
      <c r="F36" s="59">
        <v>673.17</v>
      </c>
      <c r="G36" s="59">
        <v>16.829999999999998</v>
      </c>
      <c r="H36" s="45">
        <v>12</v>
      </c>
      <c r="I36" s="60">
        <f>IF(OR(H36=1,H36&gt;1,H36&lt;24,H36=24,H36=25,H36&gt;25,H36&lt;60,H36=60,H36=61,H36&gt;61,H36&lt;120,H36=120,H36=121,H36&gt;121,H36&lt;180,H36=180,H36=181,H36&gt;181,H36&lt;240,H36=240,H36=241,H36&gt;241,H36&lt;300,H36=300,H36=301,H36&gt;301,H36&lt;600,H36=600,H36&gt;600),VLOOKUP(H36,WSP_WIEKU!E7:F1206,2,0))</f>
        <v>1</v>
      </c>
      <c r="J36" s="45">
        <v>17</v>
      </c>
      <c r="K36" s="60">
        <f>IF(J36&gt;31,1,IF(OR(J36=31,J36=30,J36=29,J36=28,J36=27,J36=26,J36=25,J36=24,J36=23,J36=22,J36=21,J36=20,J36=19,J36=18,J36=17,J36=16,J36=15,J36=14,J36=13,J36=12,J36=11,J36=10,J36=9,J36=8,J36=7,J36=6,J36=5,J36=4,J36=3,J36=2,J36=1,J36=0),VLOOKUP(J36,PRZEPLYWY!F7:G38,2,0)))</f>
        <v>1</v>
      </c>
      <c r="L36" s="46">
        <v>1</v>
      </c>
      <c r="M36" s="35">
        <f>ROUND(G36*I36*K36*L36*19,0)</f>
        <v>320</v>
      </c>
    </row>
    <row r="37" spans="2:13" ht="15" customHeight="1" x14ac:dyDescent="0.25">
      <c r="B37" s="54" t="s">
        <v>27</v>
      </c>
      <c r="C37" s="55" t="s">
        <v>59</v>
      </c>
      <c r="D37" s="55" t="s">
        <v>34</v>
      </c>
      <c r="E37" s="56">
        <v>1000</v>
      </c>
      <c r="F37" s="59">
        <v>12496.63</v>
      </c>
      <c r="G37" s="59">
        <v>312.42</v>
      </c>
      <c r="H37" s="45">
        <v>12</v>
      </c>
      <c r="I37" s="60">
        <f>IF(OR(H37=1,H37&gt;1,H37&lt;24,H37=24,H37=25,H37&gt;25,H37&lt;60,H37=60,H37=61,H37&gt;61,H37&lt;120,H37=120,H37=121,H37&gt;121,H37&lt;180,H37=180,H37=181,H37&gt;181,H37&lt;240,H37=240,H37=241,H37&gt;241,H37&lt;300,H37=300,H37=301,H37&gt;301,H37&lt;600,H37=600,H37&gt;600),VLOOKUP(H37,WSP_WIEKU!E7:F1206,2,0))</f>
        <v>1</v>
      </c>
      <c r="J37" s="45">
        <v>17</v>
      </c>
      <c r="K37" s="60">
        <f>IF(J37&gt;31,1,IF(OR(J37=31,J37=30,J37=29,J37=28,J37=27,J37=26,J37=25,J37=24,J37=23,J37=22,J37=21,J37=20,J37=19,J37=18,J37=17,J37=16,J37=15,J37=14,J37=13,J37=12,J37=11,J37=10,J37=9,J37=8,J37=7,J37=6,J37=5,J37=4,J37=3,J37=2,J37=1,J37=0),VLOOKUP(J37,PRZEPLYWY!F7:G38,2,0)))</f>
        <v>1</v>
      </c>
      <c r="L37" s="46">
        <v>1</v>
      </c>
      <c r="M37" s="35">
        <f>ROUND(G37*I37*K37*L37*19,0)</f>
        <v>5936</v>
      </c>
    </row>
    <row r="38" spans="2:13" ht="15" customHeight="1" x14ac:dyDescent="0.25">
      <c r="B38" s="54" t="s">
        <v>117</v>
      </c>
      <c r="C38" s="90" t="s">
        <v>118</v>
      </c>
      <c r="D38" s="90"/>
      <c r="E38" s="56">
        <v>1000</v>
      </c>
      <c r="F38" s="59">
        <v>1374.63</v>
      </c>
      <c r="G38" s="59">
        <v>34.369999999999997</v>
      </c>
      <c r="H38" s="45">
        <v>12</v>
      </c>
      <c r="I38" s="60">
        <f>IF(OR(H38=1,H38&gt;1,H38&lt;24,H38=24,H38=25,H38&gt;25,H38&lt;60,H38=60,H38=61,H38&gt;61,H38&lt;120,H38=120,H38=121,H38&gt;121,H38&lt;180,H38=180,H38=181,H38&gt;181,H38&lt;240,H38=240,H38=241,H38&gt;241,H38&lt;300,H38=300,H38=301,H38&gt;301,H38&lt;600,H38=600,H38&gt;600),VLOOKUP(H38,WSP_WIEKU!E7:F1206,2,0))</f>
        <v>1</v>
      </c>
      <c r="J38" s="45">
        <v>17</v>
      </c>
      <c r="K38" s="60">
        <f>IF(J38&gt;31,1,IF(OR(J38=31,J38=30,J38=29,J38=28,J38=27,J38=26,J38=25,J38=24,J38=23,J38=22,J38=21,J38=20,J38=19,J38=18,J38=17,J38=16,J38=15,J38=14,J38=13,J38=12,J38=11,J38=10,J38=9,J38=8,J38=7,J38=6,J38=5,J38=4,J38=3,J38=2,J38=1,J38=0),VLOOKUP(J38,PRZEPLYWY!F7:G38,2,0)))</f>
        <v>1</v>
      </c>
      <c r="L38" s="46">
        <v>1</v>
      </c>
      <c r="M38" s="35">
        <f>ROUND(G38*I38*K38*L38*19,0)</f>
        <v>653</v>
      </c>
    </row>
    <row r="39" spans="2:13" ht="15" customHeight="1" x14ac:dyDescent="0.25"/>
    <row r="40" spans="2:13" ht="15" customHeight="1" x14ac:dyDescent="0.25">
      <c r="B40" s="108" t="s">
        <v>122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2" spans="2:13" ht="20.100000000000001" customHeight="1" x14ac:dyDescent="0.25">
      <c r="B42" s="109"/>
      <c r="C42" s="109"/>
      <c r="D42" s="110" t="s">
        <v>123</v>
      </c>
      <c r="E42" s="111"/>
      <c r="F42" s="111"/>
      <c r="G42" s="111"/>
      <c r="H42" s="111"/>
      <c r="I42" s="111"/>
      <c r="J42" s="111"/>
      <c r="K42" s="111"/>
      <c r="L42" s="111"/>
      <c r="M42" s="111"/>
    </row>
  </sheetData>
  <sheetProtection algorithmName="SHA-512" hashValue="b/fnIGdHNc6TFQ6HeQob9nggTMgp6E0+3+ADxn3p+tSwiscLjzYe4QEHW9ZgBEjEIMYLcqkiVnMsLqvZXrb4Fg==" saltValue="x3vMuRC3VeNqWvlalTdGkQ==" spinCount="100000" sheet="1" objects="1" scenarios="1" autoFilter="0"/>
  <mergeCells count="9">
    <mergeCell ref="B40:M40"/>
    <mergeCell ref="D42:M42"/>
    <mergeCell ref="C36:D36"/>
    <mergeCell ref="C38:D38"/>
    <mergeCell ref="B2:M2"/>
    <mergeCell ref="C28:D28"/>
    <mergeCell ref="C30:D30"/>
    <mergeCell ref="C32:D32"/>
    <mergeCell ref="C34:D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00B0F0"/>
  </sheetPr>
  <dimension ref="B3:F1207"/>
  <sheetViews>
    <sheetView workbookViewId="0">
      <pane ySplit="6" topLeftCell="A7" activePane="bottomLeft" state="frozen"/>
      <selection pane="bottomLeft" activeCell="A7" sqref="A7"/>
    </sheetView>
  </sheetViews>
  <sheetFormatPr defaultRowHeight="12" x14ac:dyDescent="0.25"/>
  <cols>
    <col min="1" max="1" width="5.7109375" style="1" customWidth="1"/>
    <col min="2" max="2" width="4.7109375" style="1" customWidth="1"/>
    <col min="3" max="3" width="14.7109375" style="1" customWidth="1"/>
    <col min="4" max="4" width="12.7109375" style="1" customWidth="1"/>
    <col min="5" max="5" width="14.7109375" style="1" customWidth="1"/>
    <col min="6" max="6" width="12.7109375" style="1" customWidth="1"/>
    <col min="7" max="7" width="5.7109375" style="1" customWidth="1"/>
    <col min="8" max="8" width="4.7109375" style="1" customWidth="1"/>
    <col min="9" max="9" width="14.7109375" style="1" customWidth="1"/>
    <col min="10" max="10" width="12.7109375" style="1" customWidth="1"/>
    <col min="11" max="11" width="14.7109375" style="1" customWidth="1"/>
    <col min="12" max="12" width="12.7109375" style="1" customWidth="1"/>
    <col min="13" max="13" width="5.7109375" style="1" customWidth="1"/>
    <col min="14" max="14" width="4.7109375" style="1" customWidth="1"/>
    <col min="15" max="15" width="14.7109375" style="1" customWidth="1"/>
    <col min="16" max="16" width="12.7109375" style="1" customWidth="1"/>
    <col min="17" max="17" width="14.7109375" style="1" customWidth="1"/>
    <col min="18" max="18" width="12.7109375" style="1" customWidth="1"/>
    <col min="19" max="19" width="5.7109375" style="1" customWidth="1"/>
    <col min="20" max="20" width="4.7109375" style="1" customWidth="1"/>
    <col min="21" max="21" width="14.7109375" style="1" customWidth="1"/>
    <col min="22" max="22" width="12.7109375" style="1" customWidth="1"/>
    <col min="23" max="23" width="14.7109375" style="1" customWidth="1"/>
    <col min="24" max="24" width="12.7109375" style="1" customWidth="1"/>
    <col min="25" max="16384" width="9.140625" style="1"/>
  </cols>
  <sheetData>
    <row r="3" spans="2:6" ht="12.75" thickBot="1" x14ac:dyDescent="0.3"/>
    <row r="4" spans="2:6" ht="50.1" customHeight="1" thickTop="1" x14ac:dyDescent="0.25">
      <c r="B4" s="105" t="s">
        <v>49</v>
      </c>
      <c r="C4" s="98" t="s">
        <v>40</v>
      </c>
      <c r="D4" s="98"/>
      <c r="E4" s="98" t="s">
        <v>41</v>
      </c>
      <c r="F4" s="98"/>
    </row>
    <row r="5" spans="2:6" ht="39.950000000000003" customHeight="1" thickBot="1" x14ac:dyDescent="0.3">
      <c r="B5" s="106"/>
      <c r="C5" s="4" t="s">
        <v>48</v>
      </c>
      <c r="D5" s="4" t="s">
        <v>42</v>
      </c>
      <c r="E5" s="4" t="s">
        <v>48</v>
      </c>
      <c r="F5" s="4" t="s">
        <v>42</v>
      </c>
    </row>
    <row r="6" spans="2:6" ht="15" customHeight="1" thickTop="1" thickBot="1" x14ac:dyDescent="0.3">
      <c r="B6" s="2">
        <v>1</v>
      </c>
      <c r="C6" s="2">
        <v>2</v>
      </c>
      <c r="D6" s="2">
        <v>3</v>
      </c>
      <c r="E6" s="2">
        <v>4</v>
      </c>
      <c r="F6" s="2">
        <v>5</v>
      </c>
    </row>
    <row r="7" spans="2:6" ht="15" customHeight="1" thickTop="1" x14ac:dyDescent="0.25">
      <c r="B7" s="95">
        <v>1</v>
      </c>
      <c r="C7" s="14">
        <v>1</v>
      </c>
      <c r="D7" s="15">
        <v>1</v>
      </c>
      <c r="E7" s="14">
        <v>1</v>
      </c>
      <c r="F7" s="15">
        <v>1</v>
      </c>
    </row>
    <row r="8" spans="2:6" ht="15" customHeight="1" x14ac:dyDescent="0.25">
      <c r="B8" s="96"/>
      <c r="C8" s="16">
        <v>2</v>
      </c>
      <c r="D8" s="17">
        <v>1</v>
      </c>
      <c r="E8" s="16">
        <v>2</v>
      </c>
      <c r="F8" s="17">
        <v>1</v>
      </c>
    </row>
    <row r="9" spans="2:6" ht="15" customHeight="1" x14ac:dyDescent="0.25">
      <c r="B9" s="96"/>
      <c r="C9" s="16">
        <v>3</v>
      </c>
      <c r="D9" s="17">
        <v>1</v>
      </c>
      <c r="E9" s="16">
        <v>3</v>
      </c>
      <c r="F9" s="17">
        <v>1</v>
      </c>
    </row>
    <row r="10" spans="2:6" ht="15" customHeight="1" x14ac:dyDescent="0.25">
      <c r="B10" s="96"/>
      <c r="C10" s="16">
        <v>4</v>
      </c>
      <c r="D10" s="17">
        <v>1</v>
      </c>
      <c r="E10" s="16">
        <v>4</v>
      </c>
      <c r="F10" s="17">
        <v>1</v>
      </c>
    </row>
    <row r="11" spans="2:6" ht="15" customHeight="1" x14ac:dyDescent="0.25">
      <c r="B11" s="96"/>
      <c r="C11" s="16">
        <v>5</v>
      </c>
      <c r="D11" s="17">
        <v>1</v>
      </c>
      <c r="E11" s="16">
        <v>5</v>
      </c>
      <c r="F11" s="17">
        <v>1</v>
      </c>
    </row>
    <row r="12" spans="2:6" ht="15" customHeight="1" x14ac:dyDescent="0.25">
      <c r="B12" s="96"/>
      <c r="C12" s="16">
        <v>6</v>
      </c>
      <c r="D12" s="17">
        <v>1</v>
      </c>
      <c r="E12" s="16">
        <v>6</v>
      </c>
      <c r="F12" s="17">
        <v>1</v>
      </c>
    </row>
    <row r="13" spans="2:6" ht="15" customHeight="1" x14ac:dyDescent="0.25">
      <c r="B13" s="96"/>
      <c r="C13" s="16">
        <v>7</v>
      </c>
      <c r="D13" s="17">
        <v>1</v>
      </c>
      <c r="E13" s="16">
        <v>7</v>
      </c>
      <c r="F13" s="17">
        <v>1</v>
      </c>
    </row>
    <row r="14" spans="2:6" ht="15" customHeight="1" x14ac:dyDescent="0.25">
      <c r="B14" s="96"/>
      <c r="C14" s="16">
        <v>8</v>
      </c>
      <c r="D14" s="17">
        <v>1</v>
      </c>
      <c r="E14" s="16">
        <v>8</v>
      </c>
      <c r="F14" s="17">
        <v>1</v>
      </c>
    </row>
    <row r="15" spans="2:6" ht="15" customHeight="1" x14ac:dyDescent="0.25">
      <c r="B15" s="96"/>
      <c r="C15" s="16">
        <v>9</v>
      </c>
      <c r="D15" s="17">
        <v>1</v>
      </c>
      <c r="E15" s="16">
        <v>9</v>
      </c>
      <c r="F15" s="17">
        <v>1</v>
      </c>
    </row>
    <row r="16" spans="2:6" ht="15" customHeight="1" x14ac:dyDescent="0.25">
      <c r="B16" s="96"/>
      <c r="C16" s="16">
        <v>10</v>
      </c>
      <c r="D16" s="17">
        <v>1</v>
      </c>
      <c r="E16" s="16">
        <v>10</v>
      </c>
      <c r="F16" s="17">
        <v>1</v>
      </c>
    </row>
    <row r="17" spans="2:6" ht="15" customHeight="1" x14ac:dyDescent="0.25">
      <c r="B17" s="96"/>
      <c r="C17" s="16">
        <v>11</v>
      </c>
      <c r="D17" s="17">
        <v>1</v>
      </c>
      <c r="E17" s="16">
        <v>11</v>
      </c>
      <c r="F17" s="17">
        <v>1</v>
      </c>
    </row>
    <row r="18" spans="2:6" ht="15" customHeight="1" thickBot="1" x14ac:dyDescent="0.3">
      <c r="B18" s="97"/>
      <c r="C18" s="18">
        <v>12</v>
      </c>
      <c r="D18" s="19">
        <v>1</v>
      </c>
      <c r="E18" s="18">
        <v>12</v>
      </c>
      <c r="F18" s="19">
        <v>1</v>
      </c>
    </row>
    <row r="19" spans="2:6" ht="15" customHeight="1" thickTop="1" x14ac:dyDescent="0.25">
      <c r="B19" s="92">
        <v>2</v>
      </c>
      <c r="C19" s="5">
        <v>13</v>
      </c>
      <c r="D19" s="6">
        <v>1</v>
      </c>
      <c r="E19" s="5">
        <v>13</v>
      </c>
      <c r="F19" s="6">
        <v>1</v>
      </c>
    </row>
    <row r="20" spans="2:6" ht="15" customHeight="1" x14ac:dyDescent="0.25">
      <c r="B20" s="93"/>
      <c r="C20" s="7">
        <v>14</v>
      </c>
      <c r="D20" s="3">
        <v>1</v>
      </c>
      <c r="E20" s="7">
        <v>14</v>
      </c>
      <c r="F20" s="3">
        <v>1</v>
      </c>
    </row>
    <row r="21" spans="2:6" ht="15" customHeight="1" x14ac:dyDescent="0.25">
      <c r="B21" s="93"/>
      <c r="C21" s="7">
        <v>15</v>
      </c>
      <c r="D21" s="3">
        <v>1</v>
      </c>
      <c r="E21" s="7">
        <v>15</v>
      </c>
      <c r="F21" s="3">
        <v>1</v>
      </c>
    </row>
    <row r="22" spans="2:6" ht="15" customHeight="1" x14ac:dyDescent="0.25">
      <c r="B22" s="93"/>
      <c r="C22" s="7">
        <v>16</v>
      </c>
      <c r="D22" s="3">
        <v>1</v>
      </c>
      <c r="E22" s="7">
        <v>16</v>
      </c>
      <c r="F22" s="3">
        <v>1</v>
      </c>
    </row>
    <row r="23" spans="2:6" ht="15" customHeight="1" x14ac:dyDescent="0.25">
      <c r="B23" s="93"/>
      <c r="C23" s="7">
        <v>17</v>
      </c>
      <c r="D23" s="3">
        <v>1</v>
      </c>
      <c r="E23" s="7">
        <v>17</v>
      </c>
      <c r="F23" s="3">
        <v>1</v>
      </c>
    </row>
    <row r="24" spans="2:6" ht="15" customHeight="1" x14ac:dyDescent="0.25">
      <c r="B24" s="93"/>
      <c r="C24" s="7">
        <v>18</v>
      </c>
      <c r="D24" s="3">
        <v>1</v>
      </c>
      <c r="E24" s="7">
        <v>18</v>
      </c>
      <c r="F24" s="3">
        <v>1</v>
      </c>
    </row>
    <row r="25" spans="2:6" ht="15" customHeight="1" x14ac:dyDescent="0.25">
      <c r="B25" s="93"/>
      <c r="C25" s="7">
        <v>19</v>
      </c>
      <c r="D25" s="3">
        <v>1</v>
      </c>
      <c r="E25" s="7">
        <v>19</v>
      </c>
      <c r="F25" s="3">
        <v>1</v>
      </c>
    </row>
    <row r="26" spans="2:6" ht="15" customHeight="1" x14ac:dyDescent="0.25">
      <c r="B26" s="93"/>
      <c r="C26" s="7">
        <v>20</v>
      </c>
      <c r="D26" s="3">
        <v>1</v>
      </c>
      <c r="E26" s="7">
        <v>20</v>
      </c>
      <c r="F26" s="3">
        <v>1</v>
      </c>
    </row>
    <row r="27" spans="2:6" ht="15" customHeight="1" x14ac:dyDescent="0.25">
      <c r="B27" s="93"/>
      <c r="C27" s="7">
        <v>21</v>
      </c>
      <c r="D27" s="3">
        <v>1</v>
      </c>
      <c r="E27" s="7">
        <v>21</v>
      </c>
      <c r="F27" s="3">
        <v>1</v>
      </c>
    </row>
    <row r="28" spans="2:6" ht="15" customHeight="1" x14ac:dyDescent="0.25">
      <c r="B28" s="93"/>
      <c r="C28" s="7">
        <v>22</v>
      </c>
      <c r="D28" s="3">
        <v>1</v>
      </c>
      <c r="E28" s="7">
        <v>22</v>
      </c>
      <c r="F28" s="3">
        <v>1</v>
      </c>
    </row>
    <row r="29" spans="2:6" ht="15" customHeight="1" x14ac:dyDescent="0.25">
      <c r="B29" s="93"/>
      <c r="C29" s="7">
        <v>23</v>
      </c>
      <c r="D29" s="3">
        <v>1</v>
      </c>
      <c r="E29" s="7">
        <v>23</v>
      </c>
      <c r="F29" s="3">
        <v>1</v>
      </c>
    </row>
    <row r="30" spans="2:6" ht="15" customHeight="1" thickBot="1" x14ac:dyDescent="0.3">
      <c r="B30" s="94"/>
      <c r="C30" s="9">
        <v>24</v>
      </c>
      <c r="D30" s="10">
        <v>1</v>
      </c>
      <c r="E30" s="9">
        <v>24</v>
      </c>
      <c r="F30" s="10">
        <v>1</v>
      </c>
    </row>
    <row r="31" spans="2:6" ht="15" customHeight="1" thickTop="1" x14ac:dyDescent="0.25">
      <c r="B31" s="95">
        <v>3</v>
      </c>
      <c r="C31" s="14">
        <v>25</v>
      </c>
      <c r="D31" s="15">
        <v>0.95</v>
      </c>
      <c r="E31" s="14">
        <v>25</v>
      </c>
      <c r="F31" s="15">
        <v>0.95</v>
      </c>
    </row>
    <row r="32" spans="2:6" ht="15" customHeight="1" x14ac:dyDescent="0.25">
      <c r="B32" s="96"/>
      <c r="C32" s="16">
        <v>26</v>
      </c>
      <c r="D32" s="17">
        <v>0.95</v>
      </c>
      <c r="E32" s="16">
        <v>26</v>
      </c>
      <c r="F32" s="17">
        <v>0.95</v>
      </c>
    </row>
    <row r="33" spans="2:6" ht="15" customHeight="1" x14ac:dyDescent="0.25">
      <c r="B33" s="96"/>
      <c r="C33" s="16">
        <v>27</v>
      </c>
      <c r="D33" s="17">
        <v>0.95</v>
      </c>
      <c r="E33" s="16">
        <v>27</v>
      </c>
      <c r="F33" s="17">
        <v>0.95</v>
      </c>
    </row>
    <row r="34" spans="2:6" ht="15" customHeight="1" x14ac:dyDescent="0.25">
      <c r="B34" s="96"/>
      <c r="C34" s="16">
        <v>28</v>
      </c>
      <c r="D34" s="17">
        <v>0.95</v>
      </c>
      <c r="E34" s="16">
        <v>28</v>
      </c>
      <c r="F34" s="17">
        <v>0.95</v>
      </c>
    </row>
    <row r="35" spans="2:6" ht="15" customHeight="1" x14ac:dyDescent="0.25">
      <c r="B35" s="96"/>
      <c r="C35" s="16">
        <v>29</v>
      </c>
      <c r="D35" s="17">
        <v>0.95</v>
      </c>
      <c r="E35" s="16">
        <v>29</v>
      </c>
      <c r="F35" s="17">
        <v>0.95</v>
      </c>
    </row>
    <row r="36" spans="2:6" ht="15" customHeight="1" x14ac:dyDescent="0.25">
      <c r="B36" s="96"/>
      <c r="C36" s="16">
        <v>30</v>
      </c>
      <c r="D36" s="17">
        <v>0.95</v>
      </c>
      <c r="E36" s="16">
        <v>30</v>
      </c>
      <c r="F36" s="17">
        <v>0.95</v>
      </c>
    </row>
    <row r="37" spans="2:6" ht="15" customHeight="1" x14ac:dyDescent="0.25">
      <c r="B37" s="96"/>
      <c r="C37" s="16">
        <v>31</v>
      </c>
      <c r="D37" s="17">
        <v>0.95</v>
      </c>
      <c r="E37" s="16">
        <v>31</v>
      </c>
      <c r="F37" s="17">
        <v>0.95</v>
      </c>
    </row>
    <row r="38" spans="2:6" ht="15" customHeight="1" x14ac:dyDescent="0.25">
      <c r="B38" s="96"/>
      <c r="C38" s="16">
        <v>32</v>
      </c>
      <c r="D38" s="17">
        <v>0.95</v>
      </c>
      <c r="E38" s="16">
        <v>32</v>
      </c>
      <c r="F38" s="17">
        <v>0.95</v>
      </c>
    </row>
    <row r="39" spans="2:6" ht="15" customHeight="1" x14ac:dyDescent="0.25">
      <c r="B39" s="96"/>
      <c r="C39" s="16">
        <v>33</v>
      </c>
      <c r="D39" s="17">
        <v>0.95</v>
      </c>
      <c r="E39" s="16">
        <v>33</v>
      </c>
      <c r="F39" s="17">
        <v>0.95</v>
      </c>
    </row>
    <row r="40" spans="2:6" ht="15" customHeight="1" x14ac:dyDescent="0.25">
      <c r="B40" s="96"/>
      <c r="C40" s="16">
        <v>34</v>
      </c>
      <c r="D40" s="17">
        <v>0.95</v>
      </c>
      <c r="E40" s="16">
        <v>34</v>
      </c>
      <c r="F40" s="17">
        <v>0.95</v>
      </c>
    </row>
    <row r="41" spans="2:6" ht="15" customHeight="1" x14ac:dyDescent="0.25">
      <c r="B41" s="96"/>
      <c r="C41" s="16">
        <v>35</v>
      </c>
      <c r="D41" s="17">
        <v>0.95</v>
      </c>
      <c r="E41" s="16">
        <v>35</v>
      </c>
      <c r="F41" s="17">
        <v>0.95</v>
      </c>
    </row>
    <row r="42" spans="2:6" ht="15" customHeight="1" thickBot="1" x14ac:dyDescent="0.3">
      <c r="B42" s="97"/>
      <c r="C42" s="18">
        <v>36</v>
      </c>
      <c r="D42" s="19">
        <v>0.95</v>
      </c>
      <c r="E42" s="18">
        <v>36</v>
      </c>
      <c r="F42" s="19">
        <v>0.95</v>
      </c>
    </row>
    <row r="43" spans="2:6" ht="15" customHeight="1" thickTop="1" x14ac:dyDescent="0.25">
      <c r="B43" s="99">
        <v>4</v>
      </c>
      <c r="C43" s="5">
        <v>37</v>
      </c>
      <c r="D43" s="6">
        <v>0.95</v>
      </c>
      <c r="E43" s="25">
        <v>37</v>
      </c>
      <c r="F43" s="6">
        <v>0.95</v>
      </c>
    </row>
    <row r="44" spans="2:6" ht="15" customHeight="1" x14ac:dyDescent="0.25">
      <c r="B44" s="100"/>
      <c r="C44" s="7">
        <v>38</v>
      </c>
      <c r="D44" s="3">
        <v>0.95</v>
      </c>
      <c r="E44" s="8">
        <v>38</v>
      </c>
      <c r="F44" s="3">
        <v>0.95</v>
      </c>
    </row>
    <row r="45" spans="2:6" ht="15" customHeight="1" x14ac:dyDescent="0.25">
      <c r="B45" s="100"/>
      <c r="C45" s="7">
        <v>39</v>
      </c>
      <c r="D45" s="3">
        <v>0.95</v>
      </c>
      <c r="E45" s="8">
        <v>39</v>
      </c>
      <c r="F45" s="3">
        <v>0.95</v>
      </c>
    </row>
    <row r="46" spans="2:6" ht="15" customHeight="1" x14ac:dyDescent="0.25">
      <c r="B46" s="100"/>
      <c r="C46" s="7">
        <v>40</v>
      </c>
      <c r="D46" s="3">
        <v>0.95</v>
      </c>
      <c r="E46" s="8">
        <v>40</v>
      </c>
      <c r="F46" s="3">
        <v>0.95</v>
      </c>
    </row>
    <row r="47" spans="2:6" ht="15" customHeight="1" x14ac:dyDescent="0.25">
      <c r="B47" s="100"/>
      <c r="C47" s="7">
        <v>41</v>
      </c>
      <c r="D47" s="3">
        <v>0.95</v>
      </c>
      <c r="E47" s="8">
        <v>41</v>
      </c>
      <c r="F47" s="3">
        <v>0.95</v>
      </c>
    </row>
    <row r="48" spans="2:6" ht="15" customHeight="1" x14ac:dyDescent="0.25">
      <c r="B48" s="100"/>
      <c r="C48" s="7">
        <v>42</v>
      </c>
      <c r="D48" s="3">
        <v>0.95</v>
      </c>
      <c r="E48" s="8">
        <v>42</v>
      </c>
      <c r="F48" s="3">
        <v>0.95</v>
      </c>
    </row>
    <row r="49" spans="2:6" ht="15" customHeight="1" x14ac:dyDescent="0.25">
      <c r="B49" s="100"/>
      <c r="C49" s="7">
        <v>43</v>
      </c>
      <c r="D49" s="3">
        <v>0.95</v>
      </c>
      <c r="E49" s="8">
        <v>43</v>
      </c>
      <c r="F49" s="3">
        <v>0.95</v>
      </c>
    </row>
    <row r="50" spans="2:6" ht="15" customHeight="1" x14ac:dyDescent="0.25">
      <c r="B50" s="100"/>
      <c r="C50" s="7">
        <v>44</v>
      </c>
      <c r="D50" s="3">
        <v>0.95</v>
      </c>
      <c r="E50" s="8">
        <v>44</v>
      </c>
      <c r="F50" s="3">
        <v>0.95</v>
      </c>
    </row>
    <row r="51" spans="2:6" ht="15" customHeight="1" x14ac:dyDescent="0.25">
      <c r="B51" s="100"/>
      <c r="C51" s="7">
        <v>45</v>
      </c>
      <c r="D51" s="3">
        <v>0.95</v>
      </c>
      <c r="E51" s="8">
        <v>45</v>
      </c>
      <c r="F51" s="3">
        <v>0.95</v>
      </c>
    </row>
    <row r="52" spans="2:6" ht="15" customHeight="1" x14ac:dyDescent="0.25">
      <c r="B52" s="100"/>
      <c r="C52" s="7">
        <v>46</v>
      </c>
      <c r="D52" s="3">
        <v>0.95</v>
      </c>
      <c r="E52" s="8">
        <v>46</v>
      </c>
      <c r="F52" s="3">
        <v>0.95</v>
      </c>
    </row>
    <row r="53" spans="2:6" ht="15" customHeight="1" x14ac:dyDescent="0.25">
      <c r="B53" s="100"/>
      <c r="C53" s="7">
        <v>47</v>
      </c>
      <c r="D53" s="3">
        <v>0.95</v>
      </c>
      <c r="E53" s="8">
        <v>47</v>
      </c>
      <c r="F53" s="3">
        <v>0.95</v>
      </c>
    </row>
    <row r="54" spans="2:6" ht="15" customHeight="1" thickBot="1" x14ac:dyDescent="0.3">
      <c r="B54" s="101"/>
      <c r="C54" s="9">
        <v>48</v>
      </c>
      <c r="D54" s="10">
        <v>0.95</v>
      </c>
      <c r="E54" s="13">
        <v>48</v>
      </c>
      <c r="F54" s="10">
        <v>0.95</v>
      </c>
    </row>
    <row r="55" spans="2:6" ht="15" customHeight="1" thickTop="1" x14ac:dyDescent="0.25">
      <c r="B55" s="102">
        <v>5</v>
      </c>
      <c r="C55" s="14">
        <v>49</v>
      </c>
      <c r="D55" s="15">
        <v>0.95</v>
      </c>
      <c r="E55" s="26">
        <v>49</v>
      </c>
      <c r="F55" s="15">
        <v>0.95</v>
      </c>
    </row>
    <row r="56" spans="2:6" ht="15" customHeight="1" x14ac:dyDescent="0.25">
      <c r="B56" s="103"/>
      <c r="C56" s="16">
        <v>50</v>
      </c>
      <c r="D56" s="17">
        <v>0.95</v>
      </c>
      <c r="E56" s="27">
        <v>50</v>
      </c>
      <c r="F56" s="17">
        <v>0.95</v>
      </c>
    </row>
    <row r="57" spans="2:6" ht="15" customHeight="1" x14ac:dyDescent="0.25">
      <c r="B57" s="103"/>
      <c r="C57" s="16">
        <v>51</v>
      </c>
      <c r="D57" s="17">
        <v>0.95</v>
      </c>
      <c r="E57" s="27">
        <v>51</v>
      </c>
      <c r="F57" s="17">
        <v>0.95</v>
      </c>
    </row>
    <row r="58" spans="2:6" ht="15" customHeight="1" x14ac:dyDescent="0.25">
      <c r="B58" s="103"/>
      <c r="C58" s="16">
        <v>52</v>
      </c>
      <c r="D58" s="17">
        <v>0.95</v>
      </c>
      <c r="E58" s="27">
        <v>52</v>
      </c>
      <c r="F58" s="17">
        <v>0.95</v>
      </c>
    </row>
    <row r="59" spans="2:6" ht="15" customHeight="1" x14ac:dyDescent="0.25">
      <c r="B59" s="103"/>
      <c r="C59" s="16">
        <v>53</v>
      </c>
      <c r="D59" s="17">
        <v>0.95</v>
      </c>
      <c r="E59" s="27">
        <v>53</v>
      </c>
      <c r="F59" s="17">
        <v>0.95</v>
      </c>
    </row>
    <row r="60" spans="2:6" ht="15" customHeight="1" x14ac:dyDescent="0.25">
      <c r="B60" s="103"/>
      <c r="C60" s="16">
        <v>54</v>
      </c>
      <c r="D60" s="17">
        <v>0.95</v>
      </c>
      <c r="E60" s="27">
        <v>54</v>
      </c>
      <c r="F60" s="17">
        <v>0.95</v>
      </c>
    </row>
    <row r="61" spans="2:6" ht="15" customHeight="1" x14ac:dyDescent="0.25">
      <c r="B61" s="103"/>
      <c r="C61" s="16">
        <v>55</v>
      </c>
      <c r="D61" s="17">
        <v>0.95</v>
      </c>
      <c r="E61" s="27">
        <v>55</v>
      </c>
      <c r="F61" s="17">
        <v>0.95</v>
      </c>
    </row>
    <row r="62" spans="2:6" ht="15" customHeight="1" x14ac:dyDescent="0.25">
      <c r="B62" s="103"/>
      <c r="C62" s="16">
        <v>56</v>
      </c>
      <c r="D62" s="17">
        <v>0.95</v>
      </c>
      <c r="E62" s="27">
        <v>56</v>
      </c>
      <c r="F62" s="17">
        <v>0.95</v>
      </c>
    </row>
    <row r="63" spans="2:6" ht="15" customHeight="1" x14ac:dyDescent="0.25">
      <c r="B63" s="103"/>
      <c r="C63" s="16">
        <v>57</v>
      </c>
      <c r="D63" s="17">
        <v>0.95</v>
      </c>
      <c r="E63" s="27">
        <v>57</v>
      </c>
      <c r="F63" s="17">
        <v>0.95</v>
      </c>
    </row>
    <row r="64" spans="2:6" ht="15" customHeight="1" x14ac:dyDescent="0.25">
      <c r="B64" s="103"/>
      <c r="C64" s="16">
        <v>58</v>
      </c>
      <c r="D64" s="17">
        <v>0.95</v>
      </c>
      <c r="E64" s="27">
        <v>58</v>
      </c>
      <c r="F64" s="17">
        <v>0.95</v>
      </c>
    </row>
    <row r="65" spans="2:6" ht="15" customHeight="1" x14ac:dyDescent="0.25">
      <c r="B65" s="103"/>
      <c r="C65" s="16">
        <v>59</v>
      </c>
      <c r="D65" s="17">
        <v>0.95</v>
      </c>
      <c r="E65" s="27">
        <v>59</v>
      </c>
      <c r="F65" s="17">
        <v>0.95</v>
      </c>
    </row>
    <row r="66" spans="2:6" ht="15" customHeight="1" thickBot="1" x14ac:dyDescent="0.3">
      <c r="B66" s="104"/>
      <c r="C66" s="18">
        <v>60</v>
      </c>
      <c r="D66" s="19">
        <v>0.95</v>
      </c>
      <c r="E66" s="22">
        <v>60</v>
      </c>
      <c r="F66" s="19">
        <v>0.95</v>
      </c>
    </row>
    <row r="67" spans="2:6" ht="15" customHeight="1" thickTop="1" x14ac:dyDescent="0.25">
      <c r="B67" s="92">
        <v>6</v>
      </c>
      <c r="C67" s="11">
        <v>61</v>
      </c>
      <c r="D67" s="12">
        <v>0.9</v>
      </c>
      <c r="E67" s="11">
        <v>61</v>
      </c>
      <c r="F67" s="12">
        <v>0.9</v>
      </c>
    </row>
    <row r="68" spans="2:6" ht="15" customHeight="1" x14ac:dyDescent="0.25">
      <c r="B68" s="93"/>
      <c r="C68" s="11">
        <v>62</v>
      </c>
      <c r="D68" s="12">
        <v>0.9</v>
      </c>
      <c r="E68" s="11">
        <v>62</v>
      </c>
      <c r="F68" s="12">
        <v>0.9</v>
      </c>
    </row>
    <row r="69" spans="2:6" ht="15" customHeight="1" x14ac:dyDescent="0.25">
      <c r="B69" s="93"/>
      <c r="C69" s="11">
        <v>63</v>
      </c>
      <c r="D69" s="12">
        <v>0.9</v>
      </c>
      <c r="E69" s="11">
        <v>63</v>
      </c>
      <c r="F69" s="12">
        <v>0.9</v>
      </c>
    </row>
    <row r="70" spans="2:6" ht="15" customHeight="1" x14ac:dyDescent="0.25">
      <c r="B70" s="93"/>
      <c r="C70" s="11">
        <v>64</v>
      </c>
      <c r="D70" s="12">
        <v>0.9</v>
      </c>
      <c r="E70" s="11">
        <v>64</v>
      </c>
      <c r="F70" s="12">
        <v>0.9</v>
      </c>
    </row>
    <row r="71" spans="2:6" ht="15" customHeight="1" x14ac:dyDescent="0.25">
      <c r="B71" s="93"/>
      <c r="C71" s="11">
        <v>65</v>
      </c>
      <c r="D71" s="12">
        <v>0.9</v>
      </c>
      <c r="E71" s="11">
        <v>65</v>
      </c>
      <c r="F71" s="12">
        <v>0.9</v>
      </c>
    </row>
    <row r="72" spans="2:6" ht="15" customHeight="1" x14ac:dyDescent="0.25">
      <c r="B72" s="93"/>
      <c r="C72" s="11">
        <v>66</v>
      </c>
      <c r="D72" s="12">
        <v>0.9</v>
      </c>
      <c r="E72" s="11">
        <v>66</v>
      </c>
      <c r="F72" s="12">
        <v>0.9</v>
      </c>
    </row>
    <row r="73" spans="2:6" ht="15" customHeight="1" x14ac:dyDescent="0.25">
      <c r="B73" s="93"/>
      <c r="C73" s="11">
        <v>67</v>
      </c>
      <c r="D73" s="12">
        <v>0.9</v>
      </c>
      <c r="E73" s="11">
        <v>67</v>
      </c>
      <c r="F73" s="12">
        <v>0.9</v>
      </c>
    </row>
    <row r="74" spans="2:6" ht="15" customHeight="1" x14ac:dyDescent="0.25">
      <c r="B74" s="93"/>
      <c r="C74" s="11">
        <v>68</v>
      </c>
      <c r="D74" s="12">
        <v>0.9</v>
      </c>
      <c r="E74" s="11">
        <v>68</v>
      </c>
      <c r="F74" s="12">
        <v>0.9</v>
      </c>
    </row>
    <row r="75" spans="2:6" ht="15" customHeight="1" x14ac:dyDescent="0.25">
      <c r="B75" s="93"/>
      <c r="C75" s="11">
        <v>69</v>
      </c>
      <c r="D75" s="12">
        <v>0.9</v>
      </c>
      <c r="E75" s="11">
        <v>69</v>
      </c>
      <c r="F75" s="12">
        <v>0.9</v>
      </c>
    </row>
    <row r="76" spans="2:6" ht="15" customHeight="1" x14ac:dyDescent="0.25">
      <c r="B76" s="93"/>
      <c r="C76" s="11">
        <v>70</v>
      </c>
      <c r="D76" s="12">
        <v>0.9</v>
      </c>
      <c r="E76" s="11">
        <v>70</v>
      </c>
      <c r="F76" s="12">
        <v>0.9</v>
      </c>
    </row>
    <row r="77" spans="2:6" ht="15" customHeight="1" x14ac:dyDescent="0.25">
      <c r="B77" s="93"/>
      <c r="C77" s="11">
        <v>71</v>
      </c>
      <c r="D77" s="12">
        <v>0.9</v>
      </c>
      <c r="E77" s="11">
        <v>71</v>
      </c>
      <c r="F77" s="12">
        <v>0.9</v>
      </c>
    </row>
    <row r="78" spans="2:6" ht="15" customHeight="1" thickBot="1" x14ac:dyDescent="0.3">
      <c r="B78" s="94"/>
      <c r="C78" s="13">
        <v>72</v>
      </c>
      <c r="D78" s="10">
        <v>0.9</v>
      </c>
      <c r="E78" s="13">
        <v>72</v>
      </c>
      <c r="F78" s="10">
        <v>0.9</v>
      </c>
    </row>
    <row r="79" spans="2:6" ht="15" customHeight="1" thickTop="1" x14ac:dyDescent="0.25">
      <c r="B79" s="95">
        <v>7</v>
      </c>
      <c r="C79" s="20">
        <v>73</v>
      </c>
      <c r="D79" s="21">
        <v>0.9</v>
      </c>
      <c r="E79" s="20">
        <v>73</v>
      </c>
      <c r="F79" s="21">
        <v>0.9</v>
      </c>
    </row>
    <row r="80" spans="2:6" ht="15" customHeight="1" x14ac:dyDescent="0.25">
      <c r="B80" s="96"/>
      <c r="C80" s="20">
        <v>74</v>
      </c>
      <c r="D80" s="21">
        <v>0.9</v>
      </c>
      <c r="E80" s="20">
        <v>74</v>
      </c>
      <c r="F80" s="21">
        <v>0.9</v>
      </c>
    </row>
    <row r="81" spans="2:6" ht="15" customHeight="1" x14ac:dyDescent="0.25">
      <c r="B81" s="96"/>
      <c r="C81" s="20">
        <v>75</v>
      </c>
      <c r="D81" s="21">
        <v>0.9</v>
      </c>
      <c r="E81" s="20">
        <v>75</v>
      </c>
      <c r="F81" s="21">
        <v>0.9</v>
      </c>
    </row>
    <row r="82" spans="2:6" ht="15" customHeight="1" x14ac:dyDescent="0.25">
      <c r="B82" s="96"/>
      <c r="C82" s="20">
        <v>76</v>
      </c>
      <c r="D82" s="21">
        <v>0.9</v>
      </c>
      <c r="E82" s="20">
        <v>76</v>
      </c>
      <c r="F82" s="21">
        <v>0.9</v>
      </c>
    </row>
    <row r="83" spans="2:6" ht="15" customHeight="1" x14ac:dyDescent="0.25">
      <c r="B83" s="96"/>
      <c r="C83" s="20">
        <v>77</v>
      </c>
      <c r="D83" s="21">
        <v>0.9</v>
      </c>
      <c r="E83" s="20">
        <v>77</v>
      </c>
      <c r="F83" s="21">
        <v>0.9</v>
      </c>
    </row>
    <row r="84" spans="2:6" ht="15" customHeight="1" x14ac:dyDescent="0.25">
      <c r="B84" s="96"/>
      <c r="C84" s="20">
        <v>78</v>
      </c>
      <c r="D84" s="21">
        <v>0.9</v>
      </c>
      <c r="E84" s="20">
        <v>78</v>
      </c>
      <c r="F84" s="21">
        <v>0.9</v>
      </c>
    </row>
    <row r="85" spans="2:6" ht="15" customHeight="1" x14ac:dyDescent="0.25">
      <c r="B85" s="96"/>
      <c r="C85" s="20">
        <v>79</v>
      </c>
      <c r="D85" s="21">
        <v>0.9</v>
      </c>
      <c r="E85" s="20">
        <v>79</v>
      </c>
      <c r="F85" s="21">
        <v>0.9</v>
      </c>
    </row>
    <row r="86" spans="2:6" ht="15" customHeight="1" x14ac:dyDescent="0.25">
      <c r="B86" s="96"/>
      <c r="C86" s="20">
        <v>80</v>
      </c>
      <c r="D86" s="21">
        <v>0.9</v>
      </c>
      <c r="E86" s="20">
        <v>80</v>
      </c>
      <c r="F86" s="21">
        <v>0.9</v>
      </c>
    </row>
    <row r="87" spans="2:6" ht="15" customHeight="1" x14ac:dyDescent="0.25">
      <c r="B87" s="96"/>
      <c r="C87" s="20">
        <v>81</v>
      </c>
      <c r="D87" s="21">
        <v>0.9</v>
      </c>
      <c r="E87" s="20">
        <v>81</v>
      </c>
      <c r="F87" s="21">
        <v>0.9</v>
      </c>
    </row>
    <row r="88" spans="2:6" ht="15" customHeight="1" x14ac:dyDescent="0.25">
      <c r="B88" s="96"/>
      <c r="C88" s="20">
        <v>82</v>
      </c>
      <c r="D88" s="21">
        <v>0.9</v>
      </c>
      <c r="E88" s="20">
        <v>82</v>
      </c>
      <c r="F88" s="21">
        <v>0.9</v>
      </c>
    </row>
    <row r="89" spans="2:6" ht="15" customHeight="1" x14ac:dyDescent="0.25">
      <c r="B89" s="96"/>
      <c r="C89" s="20">
        <v>83</v>
      </c>
      <c r="D89" s="21">
        <v>0.9</v>
      </c>
      <c r="E89" s="20">
        <v>83</v>
      </c>
      <c r="F89" s="21">
        <v>0.9</v>
      </c>
    </row>
    <row r="90" spans="2:6" ht="15" customHeight="1" thickBot="1" x14ac:dyDescent="0.3">
      <c r="B90" s="97"/>
      <c r="C90" s="22">
        <v>84</v>
      </c>
      <c r="D90" s="19">
        <v>0.9</v>
      </c>
      <c r="E90" s="22">
        <v>84</v>
      </c>
      <c r="F90" s="19">
        <v>0.9</v>
      </c>
    </row>
    <row r="91" spans="2:6" ht="15" customHeight="1" thickTop="1" x14ac:dyDescent="0.25">
      <c r="B91" s="92">
        <v>8</v>
      </c>
      <c r="C91" s="11">
        <v>85</v>
      </c>
      <c r="D91" s="12">
        <v>0.9</v>
      </c>
      <c r="E91" s="11">
        <v>85</v>
      </c>
      <c r="F91" s="12">
        <v>0.9</v>
      </c>
    </row>
    <row r="92" spans="2:6" ht="15" customHeight="1" x14ac:dyDescent="0.25">
      <c r="B92" s="93"/>
      <c r="C92" s="11">
        <v>86</v>
      </c>
      <c r="D92" s="12">
        <v>0.9</v>
      </c>
      <c r="E92" s="11">
        <v>86</v>
      </c>
      <c r="F92" s="12">
        <v>0.9</v>
      </c>
    </row>
    <row r="93" spans="2:6" ht="15" customHeight="1" x14ac:dyDescent="0.25">
      <c r="B93" s="93"/>
      <c r="C93" s="11">
        <v>87</v>
      </c>
      <c r="D93" s="12">
        <v>0.9</v>
      </c>
      <c r="E93" s="11">
        <v>87</v>
      </c>
      <c r="F93" s="12">
        <v>0.9</v>
      </c>
    </row>
    <row r="94" spans="2:6" ht="15" customHeight="1" x14ac:dyDescent="0.25">
      <c r="B94" s="93"/>
      <c r="C94" s="11">
        <v>88</v>
      </c>
      <c r="D94" s="12">
        <v>0.9</v>
      </c>
      <c r="E94" s="11">
        <v>88</v>
      </c>
      <c r="F94" s="12">
        <v>0.9</v>
      </c>
    </row>
    <row r="95" spans="2:6" ht="15" customHeight="1" x14ac:dyDescent="0.25">
      <c r="B95" s="93"/>
      <c r="C95" s="11">
        <v>89</v>
      </c>
      <c r="D95" s="12">
        <v>0.9</v>
      </c>
      <c r="E95" s="11">
        <v>89</v>
      </c>
      <c r="F95" s="12">
        <v>0.9</v>
      </c>
    </row>
    <row r="96" spans="2:6" ht="15" customHeight="1" x14ac:dyDescent="0.25">
      <c r="B96" s="93"/>
      <c r="C96" s="11">
        <v>90</v>
      </c>
      <c r="D96" s="12">
        <v>0.9</v>
      </c>
      <c r="E96" s="11">
        <v>90</v>
      </c>
      <c r="F96" s="12">
        <v>0.9</v>
      </c>
    </row>
    <row r="97" spans="2:6" ht="15" customHeight="1" x14ac:dyDescent="0.25">
      <c r="B97" s="93"/>
      <c r="C97" s="11">
        <v>91</v>
      </c>
      <c r="D97" s="12">
        <v>0.9</v>
      </c>
      <c r="E97" s="11">
        <v>91</v>
      </c>
      <c r="F97" s="12">
        <v>0.9</v>
      </c>
    </row>
    <row r="98" spans="2:6" ht="15" customHeight="1" x14ac:dyDescent="0.25">
      <c r="B98" s="93"/>
      <c r="C98" s="11">
        <v>92</v>
      </c>
      <c r="D98" s="12">
        <v>0.9</v>
      </c>
      <c r="E98" s="11">
        <v>92</v>
      </c>
      <c r="F98" s="12">
        <v>0.9</v>
      </c>
    </row>
    <row r="99" spans="2:6" ht="15" customHeight="1" x14ac:dyDescent="0.25">
      <c r="B99" s="93"/>
      <c r="C99" s="11">
        <v>93</v>
      </c>
      <c r="D99" s="12">
        <v>0.9</v>
      </c>
      <c r="E99" s="11">
        <v>93</v>
      </c>
      <c r="F99" s="12">
        <v>0.9</v>
      </c>
    </row>
    <row r="100" spans="2:6" ht="15" customHeight="1" x14ac:dyDescent="0.25">
      <c r="B100" s="93"/>
      <c r="C100" s="11">
        <v>94</v>
      </c>
      <c r="D100" s="12">
        <v>0.9</v>
      </c>
      <c r="E100" s="11">
        <v>94</v>
      </c>
      <c r="F100" s="12">
        <v>0.9</v>
      </c>
    </row>
    <row r="101" spans="2:6" ht="15" customHeight="1" x14ac:dyDescent="0.25">
      <c r="B101" s="93"/>
      <c r="C101" s="11">
        <v>95</v>
      </c>
      <c r="D101" s="12">
        <v>0.9</v>
      </c>
      <c r="E101" s="11">
        <v>95</v>
      </c>
      <c r="F101" s="12">
        <v>0.9</v>
      </c>
    </row>
    <row r="102" spans="2:6" ht="15" customHeight="1" thickBot="1" x14ac:dyDescent="0.3">
      <c r="B102" s="94"/>
      <c r="C102" s="13">
        <v>96</v>
      </c>
      <c r="D102" s="10">
        <v>0.9</v>
      </c>
      <c r="E102" s="13">
        <v>96</v>
      </c>
      <c r="F102" s="10">
        <v>0.9</v>
      </c>
    </row>
    <row r="103" spans="2:6" ht="15" customHeight="1" thickTop="1" x14ac:dyDescent="0.25">
      <c r="B103" s="95">
        <v>9</v>
      </c>
      <c r="C103" s="20">
        <v>97</v>
      </c>
      <c r="D103" s="21">
        <v>0.9</v>
      </c>
      <c r="E103" s="20">
        <v>97</v>
      </c>
      <c r="F103" s="21">
        <v>0.9</v>
      </c>
    </row>
    <row r="104" spans="2:6" ht="15" customHeight="1" x14ac:dyDescent="0.25">
      <c r="B104" s="96"/>
      <c r="C104" s="20">
        <v>98</v>
      </c>
      <c r="D104" s="21">
        <v>0.9</v>
      </c>
      <c r="E104" s="20">
        <v>98</v>
      </c>
      <c r="F104" s="21">
        <v>0.9</v>
      </c>
    </row>
    <row r="105" spans="2:6" ht="15" customHeight="1" x14ac:dyDescent="0.25">
      <c r="B105" s="96"/>
      <c r="C105" s="20">
        <v>99</v>
      </c>
      <c r="D105" s="21">
        <v>0.9</v>
      </c>
      <c r="E105" s="20">
        <v>99</v>
      </c>
      <c r="F105" s="21">
        <v>0.9</v>
      </c>
    </row>
    <row r="106" spans="2:6" ht="15" customHeight="1" x14ac:dyDescent="0.25">
      <c r="B106" s="96"/>
      <c r="C106" s="20">
        <v>100</v>
      </c>
      <c r="D106" s="21">
        <v>0.9</v>
      </c>
      <c r="E106" s="20">
        <v>100</v>
      </c>
      <c r="F106" s="21">
        <v>0.9</v>
      </c>
    </row>
    <row r="107" spans="2:6" ht="15" customHeight="1" x14ac:dyDescent="0.25">
      <c r="B107" s="96"/>
      <c r="C107" s="20">
        <v>101</v>
      </c>
      <c r="D107" s="21">
        <v>0.9</v>
      </c>
      <c r="E107" s="20">
        <v>101</v>
      </c>
      <c r="F107" s="21">
        <v>0.9</v>
      </c>
    </row>
    <row r="108" spans="2:6" ht="15" customHeight="1" x14ac:dyDescent="0.25">
      <c r="B108" s="96"/>
      <c r="C108" s="20">
        <v>102</v>
      </c>
      <c r="D108" s="21">
        <v>0.9</v>
      </c>
      <c r="E108" s="20">
        <v>102</v>
      </c>
      <c r="F108" s="21">
        <v>0.9</v>
      </c>
    </row>
    <row r="109" spans="2:6" ht="15" customHeight="1" x14ac:dyDescent="0.25">
      <c r="B109" s="96"/>
      <c r="C109" s="20">
        <v>103</v>
      </c>
      <c r="D109" s="21">
        <v>0.9</v>
      </c>
      <c r="E109" s="20">
        <v>103</v>
      </c>
      <c r="F109" s="21">
        <v>0.9</v>
      </c>
    </row>
    <row r="110" spans="2:6" ht="15" customHeight="1" x14ac:dyDescent="0.25">
      <c r="B110" s="96"/>
      <c r="C110" s="20">
        <v>104</v>
      </c>
      <c r="D110" s="21">
        <v>0.9</v>
      </c>
      <c r="E110" s="20">
        <v>104</v>
      </c>
      <c r="F110" s="21">
        <v>0.9</v>
      </c>
    </row>
    <row r="111" spans="2:6" ht="15" customHeight="1" x14ac:dyDescent="0.25">
      <c r="B111" s="96"/>
      <c r="C111" s="20">
        <v>105</v>
      </c>
      <c r="D111" s="21">
        <v>0.9</v>
      </c>
      <c r="E111" s="20">
        <v>105</v>
      </c>
      <c r="F111" s="21">
        <v>0.9</v>
      </c>
    </row>
    <row r="112" spans="2:6" ht="15" customHeight="1" x14ac:dyDescent="0.25">
      <c r="B112" s="96"/>
      <c r="C112" s="20">
        <v>106</v>
      </c>
      <c r="D112" s="21">
        <v>0.9</v>
      </c>
      <c r="E112" s="20">
        <v>106</v>
      </c>
      <c r="F112" s="21">
        <v>0.9</v>
      </c>
    </row>
    <row r="113" spans="2:6" ht="15" customHeight="1" x14ac:dyDescent="0.25">
      <c r="B113" s="96"/>
      <c r="C113" s="20">
        <v>107</v>
      </c>
      <c r="D113" s="21">
        <v>0.9</v>
      </c>
      <c r="E113" s="20">
        <v>107</v>
      </c>
      <c r="F113" s="21">
        <v>0.9</v>
      </c>
    </row>
    <row r="114" spans="2:6" ht="15" customHeight="1" thickBot="1" x14ac:dyDescent="0.3">
      <c r="B114" s="97"/>
      <c r="C114" s="22">
        <v>108</v>
      </c>
      <c r="D114" s="19">
        <v>0.9</v>
      </c>
      <c r="E114" s="22">
        <v>108</v>
      </c>
      <c r="F114" s="19">
        <v>0.9</v>
      </c>
    </row>
    <row r="115" spans="2:6" ht="15" customHeight="1" thickTop="1" x14ac:dyDescent="0.25">
      <c r="B115" s="92">
        <v>10</v>
      </c>
      <c r="C115" s="11">
        <v>109</v>
      </c>
      <c r="D115" s="12">
        <v>0.9</v>
      </c>
      <c r="E115" s="11">
        <v>109</v>
      </c>
      <c r="F115" s="12">
        <v>0.9</v>
      </c>
    </row>
    <row r="116" spans="2:6" ht="15" customHeight="1" x14ac:dyDescent="0.25">
      <c r="B116" s="93"/>
      <c r="C116" s="11">
        <v>110</v>
      </c>
      <c r="D116" s="12">
        <v>0.9</v>
      </c>
      <c r="E116" s="11">
        <v>110</v>
      </c>
      <c r="F116" s="12">
        <v>0.9</v>
      </c>
    </row>
    <row r="117" spans="2:6" ht="15" customHeight="1" x14ac:dyDescent="0.25">
      <c r="B117" s="93"/>
      <c r="C117" s="11">
        <v>111</v>
      </c>
      <c r="D117" s="12">
        <v>0.9</v>
      </c>
      <c r="E117" s="11">
        <v>111</v>
      </c>
      <c r="F117" s="12">
        <v>0.9</v>
      </c>
    </row>
    <row r="118" spans="2:6" ht="15" customHeight="1" x14ac:dyDescent="0.25">
      <c r="B118" s="93"/>
      <c r="C118" s="11">
        <v>112</v>
      </c>
      <c r="D118" s="12">
        <v>0.9</v>
      </c>
      <c r="E118" s="11">
        <v>112</v>
      </c>
      <c r="F118" s="12">
        <v>0.9</v>
      </c>
    </row>
    <row r="119" spans="2:6" ht="15" customHeight="1" x14ac:dyDescent="0.25">
      <c r="B119" s="93"/>
      <c r="C119" s="11">
        <v>113</v>
      </c>
      <c r="D119" s="12">
        <v>0.9</v>
      </c>
      <c r="E119" s="11">
        <v>113</v>
      </c>
      <c r="F119" s="12">
        <v>0.9</v>
      </c>
    </row>
    <row r="120" spans="2:6" ht="15" customHeight="1" x14ac:dyDescent="0.25">
      <c r="B120" s="93"/>
      <c r="C120" s="11">
        <v>114</v>
      </c>
      <c r="D120" s="12">
        <v>0.9</v>
      </c>
      <c r="E120" s="11">
        <v>114</v>
      </c>
      <c r="F120" s="12">
        <v>0.9</v>
      </c>
    </row>
    <row r="121" spans="2:6" ht="15" customHeight="1" x14ac:dyDescent="0.25">
      <c r="B121" s="93"/>
      <c r="C121" s="11">
        <v>115</v>
      </c>
      <c r="D121" s="12">
        <v>0.9</v>
      </c>
      <c r="E121" s="11">
        <v>115</v>
      </c>
      <c r="F121" s="12">
        <v>0.9</v>
      </c>
    </row>
    <row r="122" spans="2:6" ht="15" customHeight="1" x14ac:dyDescent="0.25">
      <c r="B122" s="93"/>
      <c r="C122" s="11">
        <v>116</v>
      </c>
      <c r="D122" s="12">
        <v>0.9</v>
      </c>
      <c r="E122" s="11">
        <v>116</v>
      </c>
      <c r="F122" s="12">
        <v>0.9</v>
      </c>
    </row>
    <row r="123" spans="2:6" ht="15" customHeight="1" x14ac:dyDescent="0.25">
      <c r="B123" s="93"/>
      <c r="C123" s="11">
        <v>117</v>
      </c>
      <c r="D123" s="12">
        <v>0.9</v>
      </c>
      <c r="E123" s="11">
        <v>117</v>
      </c>
      <c r="F123" s="12">
        <v>0.9</v>
      </c>
    </row>
    <row r="124" spans="2:6" ht="15" customHeight="1" x14ac:dyDescent="0.25">
      <c r="B124" s="93"/>
      <c r="C124" s="11">
        <v>118</v>
      </c>
      <c r="D124" s="12">
        <v>0.9</v>
      </c>
      <c r="E124" s="11">
        <v>118</v>
      </c>
      <c r="F124" s="12">
        <v>0.9</v>
      </c>
    </row>
    <row r="125" spans="2:6" ht="15" customHeight="1" x14ac:dyDescent="0.25">
      <c r="B125" s="93"/>
      <c r="C125" s="11">
        <v>119</v>
      </c>
      <c r="D125" s="12">
        <v>0.9</v>
      </c>
      <c r="E125" s="11">
        <v>119</v>
      </c>
      <c r="F125" s="12">
        <v>0.9</v>
      </c>
    </row>
    <row r="126" spans="2:6" ht="15" customHeight="1" thickBot="1" x14ac:dyDescent="0.3">
      <c r="B126" s="94"/>
      <c r="C126" s="13">
        <v>120</v>
      </c>
      <c r="D126" s="10">
        <v>0.9</v>
      </c>
      <c r="E126" s="13">
        <v>120</v>
      </c>
      <c r="F126" s="10">
        <v>0.9</v>
      </c>
    </row>
    <row r="127" spans="2:6" ht="15" customHeight="1" thickTop="1" x14ac:dyDescent="0.25">
      <c r="B127" s="95">
        <v>11</v>
      </c>
      <c r="C127" s="20">
        <v>121</v>
      </c>
      <c r="D127" s="21">
        <v>0.8</v>
      </c>
      <c r="E127" s="20">
        <v>121</v>
      </c>
      <c r="F127" s="21">
        <v>0.8</v>
      </c>
    </row>
    <row r="128" spans="2:6" ht="15" customHeight="1" x14ac:dyDescent="0.25">
      <c r="B128" s="96"/>
      <c r="C128" s="20">
        <v>122</v>
      </c>
      <c r="D128" s="21">
        <v>0.8</v>
      </c>
      <c r="E128" s="20">
        <v>122</v>
      </c>
      <c r="F128" s="21">
        <v>0.8</v>
      </c>
    </row>
    <row r="129" spans="2:6" ht="15" customHeight="1" x14ac:dyDescent="0.25">
      <c r="B129" s="96"/>
      <c r="C129" s="20">
        <v>123</v>
      </c>
      <c r="D129" s="21">
        <v>0.8</v>
      </c>
      <c r="E129" s="20">
        <v>123</v>
      </c>
      <c r="F129" s="21">
        <v>0.8</v>
      </c>
    </row>
    <row r="130" spans="2:6" ht="15" customHeight="1" x14ac:dyDescent="0.25">
      <c r="B130" s="96"/>
      <c r="C130" s="20">
        <v>124</v>
      </c>
      <c r="D130" s="21">
        <v>0.8</v>
      </c>
      <c r="E130" s="20">
        <v>124</v>
      </c>
      <c r="F130" s="21">
        <v>0.8</v>
      </c>
    </row>
    <row r="131" spans="2:6" ht="15" customHeight="1" x14ac:dyDescent="0.25">
      <c r="B131" s="96"/>
      <c r="C131" s="20">
        <v>125</v>
      </c>
      <c r="D131" s="21">
        <v>0.8</v>
      </c>
      <c r="E131" s="20">
        <v>125</v>
      </c>
      <c r="F131" s="21">
        <v>0.8</v>
      </c>
    </row>
    <row r="132" spans="2:6" ht="15" customHeight="1" x14ac:dyDescent="0.25">
      <c r="B132" s="96"/>
      <c r="C132" s="20">
        <v>126</v>
      </c>
      <c r="D132" s="21">
        <v>0.8</v>
      </c>
      <c r="E132" s="20">
        <v>126</v>
      </c>
      <c r="F132" s="21">
        <v>0.8</v>
      </c>
    </row>
    <row r="133" spans="2:6" ht="15" customHeight="1" x14ac:dyDescent="0.25">
      <c r="B133" s="96"/>
      <c r="C133" s="20">
        <v>127</v>
      </c>
      <c r="D133" s="21">
        <v>0.8</v>
      </c>
      <c r="E133" s="20">
        <v>127</v>
      </c>
      <c r="F133" s="21">
        <v>0.8</v>
      </c>
    </row>
    <row r="134" spans="2:6" ht="15" customHeight="1" x14ac:dyDescent="0.25">
      <c r="B134" s="96"/>
      <c r="C134" s="20">
        <v>128</v>
      </c>
      <c r="D134" s="21">
        <v>0.8</v>
      </c>
      <c r="E134" s="20">
        <v>128</v>
      </c>
      <c r="F134" s="21">
        <v>0.8</v>
      </c>
    </row>
    <row r="135" spans="2:6" ht="15" customHeight="1" x14ac:dyDescent="0.25">
      <c r="B135" s="96"/>
      <c r="C135" s="20">
        <v>129</v>
      </c>
      <c r="D135" s="21">
        <v>0.8</v>
      </c>
      <c r="E135" s="20">
        <v>129</v>
      </c>
      <c r="F135" s="21">
        <v>0.8</v>
      </c>
    </row>
    <row r="136" spans="2:6" ht="15" customHeight="1" x14ac:dyDescent="0.25">
      <c r="B136" s="96"/>
      <c r="C136" s="20">
        <v>130</v>
      </c>
      <c r="D136" s="21">
        <v>0.8</v>
      </c>
      <c r="E136" s="20">
        <v>130</v>
      </c>
      <c r="F136" s="21">
        <v>0.8</v>
      </c>
    </row>
    <row r="137" spans="2:6" ht="15" customHeight="1" x14ac:dyDescent="0.25">
      <c r="B137" s="96"/>
      <c r="C137" s="20">
        <v>131</v>
      </c>
      <c r="D137" s="21">
        <v>0.8</v>
      </c>
      <c r="E137" s="20">
        <v>131</v>
      </c>
      <c r="F137" s="21">
        <v>0.8</v>
      </c>
    </row>
    <row r="138" spans="2:6" ht="15" customHeight="1" thickBot="1" x14ac:dyDescent="0.3">
      <c r="B138" s="97"/>
      <c r="C138" s="22">
        <v>132</v>
      </c>
      <c r="D138" s="19">
        <v>0.8</v>
      </c>
      <c r="E138" s="22">
        <v>132</v>
      </c>
      <c r="F138" s="19">
        <v>0.8</v>
      </c>
    </row>
    <row r="139" spans="2:6" ht="15" customHeight="1" thickTop="1" x14ac:dyDescent="0.25">
      <c r="B139" s="92">
        <v>12</v>
      </c>
      <c r="C139" s="11">
        <v>133</v>
      </c>
      <c r="D139" s="12">
        <v>0.8</v>
      </c>
      <c r="E139" s="11">
        <v>133</v>
      </c>
      <c r="F139" s="12">
        <v>0.8</v>
      </c>
    </row>
    <row r="140" spans="2:6" ht="15" customHeight="1" x14ac:dyDescent="0.25">
      <c r="B140" s="93"/>
      <c r="C140" s="11">
        <v>134</v>
      </c>
      <c r="D140" s="12">
        <v>0.8</v>
      </c>
      <c r="E140" s="11">
        <v>134</v>
      </c>
      <c r="F140" s="12">
        <v>0.8</v>
      </c>
    </row>
    <row r="141" spans="2:6" ht="15" customHeight="1" x14ac:dyDescent="0.25">
      <c r="B141" s="93"/>
      <c r="C141" s="11">
        <v>135</v>
      </c>
      <c r="D141" s="12">
        <v>0.8</v>
      </c>
      <c r="E141" s="11">
        <v>135</v>
      </c>
      <c r="F141" s="12">
        <v>0.8</v>
      </c>
    </row>
    <row r="142" spans="2:6" ht="15" customHeight="1" x14ac:dyDescent="0.25">
      <c r="B142" s="93"/>
      <c r="C142" s="11">
        <v>136</v>
      </c>
      <c r="D142" s="12">
        <v>0.8</v>
      </c>
      <c r="E142" s="11">
        <v>136</v>
      </c>
      <c r="F142" s="12">
        <v>0.8</v>
      </c>
    </row>
    <row r="143" spans="2:6" ht="15" customHeight="1" x14ac:dyDescent="0.25">
      <c r="B143" s="93"/>
      <c r="C143" s="11">
        <v>137</v>
      </c>
      <c r="D143" s="12">
        <v>0.8</v>
      </c>
      <c r="E143" s="11">
        <v>137</v>
      </c>
      <c r="F143" s="12">
        <v>0.8</v>
      </c>
    </row>
    <row r="144" spans="2:6" ht="15" customHeight="1" x14ac:dyDescent="0.25">
      <c r="B144" s="93"/>
      <c r="C144" s="11">
        <v>138</v>
      </c>
      <c r="D144" s="12">
        <v>0.8</v>
      </c>
      <c r="E144" s="11">
        <v>138</v>
      </c>
      <c r="F144" s="12">
        <v>0.8</v>
      </c>
    </row>
    <row r="145" spans="2:6" ht="15" customHeight="1" x14ac:dyDescent="0.25">
      <c r="B145" s="93"/>
      <c r="C145" s="11">
        <v>139</v>
      </c>
      <c r="D145" s="12">
        <v>0.8</v>
      </c>
      <c r="E145" s="11">
        <v>139</v>
      </c>
      <c r="F145" s="12">
        <v>0.8</v>
      </c>
    </row>
    <row r="146" spans="2:6" ht="15" customHeight="1" x14ac:dyDescent="0.25">
      <c r="B146" s="93"/>
      <c r="C146" s="11">
        <v>140</v>
      </c>
      <c r="D146" s="12">
        <v>0.8</v>
      </c>
      <c r="E146" s="11">
        <v>140</v>
      </c>
      <c r="F146" s="12">
        <v>0.8</v>
      </c>
    </row>
    <row r="147" spans="2:6" ht="15" customHeight="1" x14ac:dyDescent="0.25">
      <c r="B147" s="93"/>
      <c r="C147" s="11">
        <v>141</v>
      </c>
      <c r="D147" s="12">
        <v>0.8</v>
      </c>
      <c r="E147" s="11">
        <v>141</v>
      </c>
      <c r="F147" s="12">
        <v>0.8</v>
      </c>
    </row>
    <row r="148" spans="2:6" ht="15" customHeight="1" x14ac:dyDescent="0.25">
      <c r="B148" s="93"/>
      <c r="C148" s="11">
        <v>142</v>
      </c>
      <c r="D148" s="12">
        <v>0.8</v>
      </c>
      <c r="E148" s="11">
        <v>142</v>
      </c>
      <c r="F148" s="12">
        <v>0.8</v>
      </c>
    </row>
    <row r="149" spans="2:6" ht="15" customHeight="1" x14ac:dyDescent="0.25">
      <c r="B149" s="93"/>
      <c r="C149" s="11">
        <v>143</v>
      </c>
      <c r="D149" s="12">
        <v>0.8</v>
      </c>
      <c r="E149" s="11">
        <v>143</v>
      </c>
      <c r="F149" s="12">
        <v>0.8</v>
      </c>
    </row>
    <row r="150" spans="2:6" ht="15" customHeight="1" thickBot="1" x14ac:dyDescent="0.3">
      <c r="B150" s="94"/>
      <c r="C150" s="13">
        <v>144</v>
      </c>
      <c r="D150" s="10">
        <v>0.8</v>
      </c>
      <c r="E150" s="13">
        <v>144</v>
      </c>
      <c r="F150" s="10">
        <v>0.8</v>
      </c>
    </row>
    <row r="151" spans="2:6" ht="15" customHeight="1" thickTop="1" x14ac:dyDescent="0.25">
      <c r="B151" s="95">
        <v>13</v>
      </c>
      <c r="C151" s="20">
        <v>145</v>
      </c>
      <c r="D151" s="21">
        <v>0.8</v>
      </c>
      <c r="E151" s="20">
        <v>145</v>
      </c>
      <c r="F151" s="21">
        <v>0.8</v>
      </c>
    </row>
    <row r="152" spans="2:6" ht="15" customHeight="1" x14ac:dyDescent="0.25">
      <c r="B152" s="96"/>
      <c r="C152" s="20">
        <v>146</v>
      </c>
      <c r="D152" s="21">
        <v>0.8</v>
      </c>
      <c r="E152" s="20">
        <v>146</v>
      </c>
      <c r="F152" s="21">
        <v>0.8</v>
      </c>
    </row>
    <row r="153" spans="2:6" ht="15" customHeight="1" x14ac:dyDescent="0.25">
      <c r="B153" s="96"/>
      <c r="C153" s="20">
        <v>147</v>
      </c>
      <c r="D153" s="21">
        <v>0.8</v>
      </c>
      <c r="E153" s="20">
        <v>147</v>
      </c>
      <c r="F153" s="21">
        <v>0.8</v>
      </c>
    </row>
    <row r="154" spans="2:6" ht="15" customHeight="1" x14ac:dyDescent="0.25">
      <c r="B154" s="96"/>
      <c r="C154" s="20">
        <v>148</v>
      </c>
      <c r="D154" s="21">
        <v>0.8</v>
      </c>
      <c r="E154" s="20">
        <v>148</v>
      </c>
      <c r="F154" s="21">
        <v>0.8</v>
      </c>
    </row>
    <row r="155" spans="2:6" ht="15" customHeight="1" x14ac:dyDescent="0.25">
      <c r="B155" s="96"/>
      <c r="C155" s="20">
        <v>149</v>
      </c>
      <c r="D155" s="21">
        <v>0.8</v>
      </c>
      <c r="E155" s="20">
        <v>149</v>
      </c>
      <c r="F155" s="21">
        <v>0.8</v>
      </c>
    </row>
    <row r="156" spans="2:6" ht="15" customHeight="1" x14ac:dyDescent="0.25">
      <c r="B156" s="96"/>
      <c r="C156" s="20">
        <v>150</v>
      </c>
      <c r="D156" s="21">
        <v>0.8</v>
      </c>
      <c r="E156" s="20">
        <v>150</v>
      </c>
      <c r="F156" s="21">
        <v>0.8</v>
      </c>
    </row>
    <row r="157" spans="2:6" ht="15" customHeight="1" x14ac:dyDescent="0.25">
      <c r="B157" s="96"/>
      <c r="C157" s="20">
        <v>151</v>
      </c>
      <c r="D157" s="21">
        <v>0.8</v>
      </c>
      <c r="E157" s="20">
        <v>151</v>
      </c>
      <c r="F157" s="21">
        <v>0.8</v>
      </c>
    </row>
    <row r="158" spans="2:6" ht="15" customHeight="1" x14ac:dyDescent="0.25">
      <c r="B158" s="96"/>
      <c r="C158" s="20">
        <v>152</v>
      </c>
      <c r="D158" s="21">
        <v>0.8</v>
      </c>
      <c r="E158" s="20">
        <v>152</v>
      </c>
      <c r="F158" s="21">
        <v>0.8</v>
      </c>
    </row>
    <row r="159" spans="2:6" ht="15" customHeight="1" x14ac:dyDescent="0.25">
      <c r="B159" s="96"/>
      <c r="C159" s="20">
        <v>153</v>
      </c>
      <c r="D159" s="21">
        <v>0.8</v>
      </c>
      <c r="E159" s="20">
        <v>153</v>
      </c>
      <c r="F159" s="21">
        <v>0.8</v>
      </c>
    </row>
    <row r="160" spans="2:6" ht="15" customHeight="1" x14ac:dyDescent="0.25">
      <c r="B160" s="96"/>
      <c r="C160" s="20">
        <v>154</v>
      </c>
      <c r="D160" s="21">
        <v>0.8</v>
      </c>
      <c r="E160" s="20">
        <v>154</v>
      </c>
      <c r="F160" s="21">
        <v>0.8</v>
      </c>
    </row>
    <row r="161" spans="2:6" ht="15" customHeight="1" x14ac:dyDescent="0.25">
      <c r="B161" s="96"/>
      <c r="C161" s="20">
        <v>155</v>
      </c>
      <c r="D161" s="21">
        <v>0.8</v>
      </c>
      <c r="E161" s="20">
        <v>155</v>
      </c>
      <c r="F161" s="21">
        <v>0.8</v>
      </c>
    </row>
    <row r="162" spans="2:6" ht="15" customHeight="1" thickBot="1" x14ac:dyDescent="0.3">
      <c r="B162" s="97"/>
      <c r="C162" s="22">
        <v>156</v>
      </c>
      <c r="D162" s="19">
        <v>0.8</v>
      </c>
      <c r="E162" s="22">
        <v>156</v>
      </c>
      <c r="F162" s="19">
        <v>0.8</v>
      </c>
    </row>
    <row r="163" spans="2:6" ht="15" customHeight="1" thickTop="1" x14ac:dyDescent="0.25">
      <c r="B163" s="92">
        <v>14</v>
      </c>
      <c r="C163" s="11">
        <v>157</v>
      </c>
      <c r="D163" s="12">
        <v>0.8</v>
      </c>
      <c r="E163" s="11">
        <v>157</v>
      </c>
      <c r="F163" s="12">
        <v>0.8</v>
      </c>
    </row>
    <row r="164" spans="2:6" ht="15" customHeight="1" x14ac:dyDescent="0.25">
      <c r="B164" s="93"/>
      <c r="C164" s="11">
        <v>158</v>
      </c>
      <c r="D164" s="12">
        <v>0.8</v>
      </c>
      <c r="E164" s="11">
        <v>158</v>
      </c>
      <c r="F164" s="12">
        <v>0.8</v>
      </c>
    </row>
    <row r="165" spans="2:6" ht="15" customHeight="1" x14ac:dyDescent="0.25">
      <c r="B165" s="93"/>
      <c r="C165" s="11">
        <v>159</v>
      </c>
      <c r="D165" s="12">
        <v>0.8</v>
      </c>
      <c r="E165" s="11">
        <v>159</v>
      </c>
      <c r="F165" s="12">
        <v>0.8</v>
      </c>
    </row>
    <row r="166" spans="2:6" ht="15" customHeight="1" x14ac:dyDescent="0.25">
      <c r="B166" s="93"/>
      <c r="C166" s="11">
        <v>160</v>
      </c>
      <c r="D166" s="12">
        <v>0.8</v>
      </c>
      <c r="E166" s="11">
        <v>160</v>
      </c>
      <c r="F166" s="12">
        <v>0.8</v>
      </c>
    </row>
    <row r="167" spans="2:6" ht="15" customHeight="1" x14ac:dyDescent="0.25">
      <c r="B167" s="93"/>
      <c r="C167" s="11">
        <v>161</v>
      </c>
      <c r="D167" s="12">
        <v>0.8</v>
      </c>
      <c r="E167" s="11">
        <v>161</v>
      </c>
      <c r="F167" s="12">
        <v>0.8</v>
      </c>
    </row>
    <row r="168" spans="2:6" ht="15" customHeight="1" x14ac:dyDescent="0.25">
      <c r="B168" s="93"/>
      <c r="C168" s="11">
        <v>162</v>
      </c>
      <c r="D168" s="12">
        <v>0.8</v>
      </c>
      <c r="E168" s="11">
        <v>162</v>
      </c>
      <c r="F168" s="12">
        <v>0.8</v>
      </c>
    </row>
    <row r="169" spans="2:6" ht="15" customHeight="1" x14ac:dyDescent="0.25">
      <c r="B169" s="93"/>
      <c r="C169" s="11">
        <v>163</v>
      </c>
      <c r="D169" s="12">
        <v>0.8</v>
      </c>
      <c r="E169" s="11">
        <v>163</v>
      </c>
      <c r="F169" s="12">
        <v>0.8</v>
      </c>
    </row>
    <row r="170" spans="2:6" ht="15" customHeight="1" x14ac:dyDescent="0.25">
      <c r="B170" s="93"/>
      <c r="C170" s="11">
        <v>164</v>
      </c>
      <c r="D170" s="12">
        <v>0.8</v>
      </c>
      <c r="E170" s="11">
        <v>164</v>
      </c>
      <c r="F170" s="12">
        <v>0.8</v>
      </c>
    </row>
    <row r="171" spans="2:6" ht="15" customHeight="1" x14ac:dyDescent="0.25">
      <c r="B171" s="93"/>
      <c r="C171" s="11">
        <v>165</v>
      </c>
      <c r="D171" s="12">
        <v>0.8</v>
      </c>
      <c r="E171" s="11">
        <v>165</v>
      </c>
      <c r="F171" s="12">
        <v>0.8</v>
      </c>
    </row>
    <row r="172" spans="2:6" ht="15" customHeight="1" x14ac:dyDescent="0.25">
      <c r="B172" s="93"/>
      <c r="C172" s="11">
        <v>166</v>
      </c>
      <c r="D172" s="12">
        <v>0.8</v>
      </c>
      <c r="E172" s="11">
        <v>166</v>
      </c>
      <c r="F172" s="12">
        <v>0.8</v>
      </c>
    </row>
    <row r="173" spans="2:6" ht="15" customHeight="1" x14ac:dyDescent="0.25">
      <c r="B173" s="93"/>
      <c r="C173" s="11">
        <v>167</v>
      </c>
      <c r="D173" s="12">
        <v>0.8</v>
      </c>
      <c r="E173" s="11">
        <v>167</v>
      </c>
      <c r="F173" s="12">
        <v>0.8</v>
      </c>
    </row>
    <row r="174" spans="2:6" ht="15" customHeight="1" thickBot="1" x14ac:dyDescent="0.3">
      <c r="B174" s="94"/>
      <c r="C174" s="13">
        <v>168</v>
      </c>
      <c r="D174" s="10">
        <v>0.8</v>
      </c>
      <c r="E174" s="13">
        <v>168</v>
      </c>
      <c r="F174" s="10">
        <v>0.8</v>
      </c>
    </row>
    <row r="175" spans="2:6" ht="15" customHeight="1" thickTop="1" x14ac:dyDescent="0.25">
      <c r="B175" s="95">
        <v>15</v>
      </c>
      <c r="C175" s="20">
        <v>169</v>
      </c>
      <c r="D175" s="21">
        <v>0.8</v>
      </c>
      <c r="E175" s="20">
        <v>169</v>
      </c>
      <c r="F175" s="21">
        <v>0.8</v>
      </c>
    </row>
    <row r="176" spans="2:6" ht="15" customHeight="1" x14ac:dyDescent="0.25">
      <c r="B176" s="96"/>
      <c r="C176" s="20">
        <v>170</v>
      </c>
      <c r="D176" s="21">
        <v>0.8</v>
      </c>
      <c r="E176" s="20">
        <v>170</v>
      </c>
      <c r="F176" s="21">
        <v>0.8</v>
      </c>
    </row>
    <row r="177" spans="2:6" ht="15" customHeight="1" x14ac:dyDescent="0.25">
      <c r="B177" s="96"/>
      <c r="C177" s="20">
        <v>171</v>
      </c>
      <c r="D177" s="21">
        <v>0.8</v>
      </c>
      <c r="E177" s="20">
        <v>171</v>
      </c>
      <c r="F177" s="21">
        <v>0.8</v>
      </c>
    </row>
    <row r="178" spans="2:6" ht="15" customHeight="1" x14ac:dyDescent="0.25">
      <c r="B178" s="96"/>
      <c r="C178" s="20">
        <v>172</v>
      </c>
      <c r="D178" s="21">
        <v>0.8</v>
      </c>
      <c r="E178" s="20">
        <v>172</v>
      </c>
      <c r="F178" s="21">
        <v>0.8</v>
      </c>
    </row>
    <row r="179" spans="2:6" ht="15" customHeight="1" x14ac:dyDescent="0.25">
      <c r="B179" s="96"/>
      <c r="C179" s="20">
        <v>173</v>
      </c>
      <c r="D179" s="21">
        <v>0.8</v>
      </c>
      <c r="E179" s="20">
        <v>173</v>
      </c>
      <c r="F179" s="21">
        <v>0.8</v>
      </c>
    </row>
    <row r="180" spans="2:6" ht="15" customHeight="1" x14ac:dyDescent="0.25">
      <c r="B180" s="96"/>
      <c r="C180" s="20">
        <v>174</v>
      </c>
      <c r="D180" s="21">
        <v>0.8</v>
      </c>
      <c r="E180" s="20">
        <v>174</v>
      </c>
      <c r="F180" s="21">
        <v>0.8</v>
      </c>
    </row>
    <row r="181" spans="2:6" ht="15" customHeight="1" x14ac:dyDescent="0.25">
      <c r="B181" s="96"/>
      <c r="C181" s="20">
        <v>175</v>
      </c>
      <c r="D181" s="21">
        <v>0.8</v>
      </c>
      <c r="E181" s="20">
        <v>175</v>
      </c>
      <c r="F181" s="21">
        <v>0.8</v>
      </c>
    </row>
    <row r="182" spans="2:6" ht="15" customHeight="1" x14ac:dyDescent="0.25">
      <c r="B182" s="96"/>
      <c r="C182" s="20">
        <v>176</v>
      </c>
      <c r="D182" s="21">
        <v>0.8</v>
      </c>
      <c r="E182" s="20">
        <v>176</v>
      </c>
      <c r="F182" s="21">
        <v>0.8</v>
      </c>
    </row>
    <row r="183" spans="2:6" ht="15" customHeight="1" x14ac:dyDescent="0.25">
      <c r="B183" s="96"/>
      <c r="C183" s="20">
        <v>177</v>
      </c>
      <c r="D183" s="21">
        <v>0.8</v>
      </c>
      <c r="E183" s="20">
        <v>177</v>
      </c>
      <c r="F183" s="21">
        <v>0.8</v>
      </c>
    </row>
    <row r="184" spans="2:6" ht="15" customHeight="1" x14ac:dyDescent="0.25">
      <c r="B184" s="96"/>
      <c r="C184" s="20">
        <v>178</v>
      </c>
      <c r="D184" s="21">
        <v>0.8</v>
      </c>
      <c r="E184" s="20">
        <v>178</v>
      </c>
      <c r="F184" s="21">
        <v>0.8</v>
      </c>
    </row>
    <row r="185" spans="2:6" ht="15" customHeight="1" x14ac:dyDescent="0.25">
      <c r="B185" s="96"/>
      <c r="C185" s="20">
        <v>179</v>
      </c>
      <c r="D185" s="21">
        <v>0.8</v>
      </c>
      <c r="E185" s="20">
        <v>179</v>
      </c>
      <c r="F185" s="21">
        <v>0.8</v>
      </c>
    </row>
    <row r="186" spans="2:6" ht="15" customHeight="1" thickBot="1" x14ac:dyDescent="0.3">
      <c r="B186" s="97"/>
      <c r="C186" s="22">
        <v>180</v>
      </c>
      <c r="D186" s="19">
        <v>0.8</v>
      </c>
      <c r="E186" s="22">
        <v>180</v>
      </c>
      <c r="F186" s="19">
        <v>0.8</v>
      </c>
    </row>
    <row r="187" spans="2:6" ht="15" customHeight="1" thickTop="1" x14ac:dyDescent="0.25">
      <c r="B187" s="92">
        <v>16</v>
      </c>
      <c r="C187" s="11">
        <v>181</v>
      </c>
      <c r="D187" s="12">
        <v>0.7</v>
      </c>
      <c r="E187" s="11">
        <v>181</v>
      </c>
      <c r="F187" s="12">
        <v>0.7</v>
      </c>
    </row>
    <row r="188" spans="2:6" ht="15" customHeight="1" x14ac:dyDescent="0.25">
      <c r="B188" s="93"/>
      <c r="C188" s="11">
        <v>182</v>
      </c>
      <c r="D188" s="12">
        <v>0.7</v>
      </c>
      <c r="E188" s="11">
        <v>182</v>
      </c>
      <c r="F188" s="12">
        <v>0.7</v>
      </c>
    </row>
    <row r="189" spans="2:6" ht="15" customHeight="1" x14ac:dyDescent="0.25">
      <c r="B189" s="93"/>
      <c r="C189" s="11">
        <v>183</v>
      </c>
      <c r="D189" s="12">
        <v>0.7</v>
      </c>
      <c r="E189" s="11">
        <v>183</v>
      </c>
      <c r="F189" s="12">
        <v>0.7</v>
      </c>
    </row>
    <row r="190" spans="2:6" ht="15" customHeight="1" x14ac:dyDescent="0.25">
      <c r="B190" s="93"/>
      <c r="C190" s="11">
        <v>184</v>
      </c>
      <c r="D190" s="12">
        <v>0.7</v>
      </c>
      <c r="E190" s="11">
        <v>184</v>
      </c>
      <c r="F190" s="12">
        <v>0.7</v>
      </c>
    </row>
    <row r="191" spans="2:6" ht="15" customHeight="1" x14ac:dyDescent="0.25">
      <c r="B191" s="93"/>
      <c r="C191" s="11">
        <v>185</v>
      </c>
      <c r="D191" s="12">
        <v>0.7</v>
      </c>
      <c r="E191" s="11">
        <v>185</v>
      </c>
      <c r="F191" s="12">
        <v>0.7</v>
      </c>
    </row>
    <row r="192" spans="2:6" ht="15" customHeight="1" x14ac:dyDescent="0.25">
      <c r="B192" s="93"/>
      <c r="C192" s="11">
        <v>186</v>
      </c>
      <c r="D192" s="12">
        <v>0.7</v>
      </c>
      <c r="E192" s="11">
        <v>186</v>
      </c>
      <c r="F192" s="12">
        <v>0.7</v>
      </c>
    </row>
    <row r="193" spans="2:6" ht="15" customHeight="1" x14ac:dyDescent="0.25">
      <c r="B193" s="93"/>
      <c r="C193" s="11">
        <v>187</v>
      </c>
      <c r="D193" s="12">
        <v>0.7</v>
      </c>
      <c r="E193" s="11">
        <v>187</v>
      </c>
      <c r="F193" s="12">
        <v>0.7</v>
      </c>
    </row>
    <row r="194" spans="2:6" ht="15" customHeight="1" x14ac:dyDescent="0.25">
      <c r="B194" s="93"/>
      <c r="C194" s="11">
        <v>188</v>
      </c>
      <c r="D194" s="12">
        <v>0.7</v>
      </c>
      <c r="E194" s="11">
        <v>188</v>
      </c>
      <c r="F194" s="12">
        <v>0.7</v>
      </c>
    </row>
    <row r="195" spans="2:6" ht="15" customHeight="1" x14ac:dyDescent="0.25">
      <c r="B195" s="93"/>
      <c r="C195" s="11">
        <v>189</v>
      </c>
      <c r="D195" s="12">
        <v>0.7</v>
      </c>
      <c r="E195" s="11">
        <v>189</v>
      </c>
      <c r="F195" s="12">
        <v>0.7</v>
      </c>
    </row>
    <row r="196" spans="2:6" ht="15" customHeight="1" x14ac:dyDescent="0.25">
      <c r="B196" s="93"/>
      <c r="C196" s="11">
        <v>190</v>
      </c>
      <c r="D196" s="12">
        <v>0.7</v>
      </c>
      <c r="E196" s="11">
        <v>190</v>
      </c>
      <c r="F196" s="12">
        <v>0.7</v>
      </c>
    </row>
    <row r="197" spans="2:6" ht="15" customHeight="1" x14ac:dyDescent="0.25">
      <c r="B197" s="93"/>
      <c r="C197" s="11">
        <v>191</v>
      </c>
      <c r="D197" s="12">
        <v>0.7</v>
      </c>
      <c r="E197" s="11">
        <v>191</v>
      </c>
      <c r="F197" s="12">
        <v>0.7</v>
      </c>
    </row>
    <row r="198" spans="2:6" ht="15" customHeight="1" thickBot="1" x14ac:dyDescent="0.3">
      <c r="B198" s="94"/>
      <c r="C198" s="13">
        <v>192</v>
      </c>
      <c r="D198" s="10">
        <v>0.7</v>
      </c>
      <c r="E198" s="13">
        <v>192</v>
      </c>
      <c r="F198" s="10">
        <v>0.7</v>
      </c>
    </row>
    <row r="199" spans="2:6" ht="15" customHeight="1" thickTop="1" x14ac:dyDescent="0.25">
      <c r="B199" s="95">
        <v>17</v>
      </c>
      <c r="C199" s="20">
        <v>193</v>
      </c>
      <c r="D199" s="21">
        <v>0.7</v>
      </c>
      <c r="E199" s="20">
        <v>193</v>
      </c>
      <c r="F199" s="21">
        <v>0.7</v>
      </c>
    </row>
    <row r="200" spans="2:6" ht="15" customHeight="1" x14ac:dyDescent="0.25">
      <c r="B200" s="96"/>
      <c r="C200" s="20">
        <v>194</v>
      </c>
      <c r="D200" s="21">
        <v>0.7</v>
      </c>
      <c r="E200" s="20">
        <v>194</v>
      </c>
      <c r="F200" s="21">
        <v>0.7</v>
      </c>
    </row>
    <row r="201" spans="2:6" ht="15" customHeight="1" x14ac:dyDescent="0.25">
      <c r="B201" s="96"/>
      <c r="C201" s="20">
        <v>195</v>
      </c>
      <c r="D201" s="21">
        <v>0.7</v>
      </c>
      <c r="E201" s="20">
        <v>195</v>
      </c>
      <c r="F201" s="21">
        <v>0.7</v>
      </c>
    </row>
    <row r="202" spans="2:6" ht="15" customHeight="1" x14ac:dyDescent="0.25">
      <c r="B202" s="96"/>
      <c r="C202" s="20">
        <v>196</v>
      </c>
      <c r="D202" s="21">
        <v>0.7</v>
      </c>
      <c r="E202" s="20">
        <v>196</v>
      </c>
      <c r="F202" s="21">
        <v>0.7</v>
      </c>
    </row>
    <row r="203" spans="2:6" ht="15" customHeight="1" x14ac:dyDescent="0.25">
      <c r="B203" s="96"/>
      <c r="C203" s="20">
        <v>197</v>
      </c>
      <c r="D203" s="21">
        <v>0.7</v>
      </c>
      <c r="E203" s="20">
        <v>197</v>
      </c>
      <c r="F203" s="21">
        <v>0.7</v>
      </c>
    </row>
    <row r="204" spans="2:6" ht="15" customHeight="1" x14ac:dyDescent="0.25">
      <c r="B204" s="96"/>
      <c r="C204" s="20">
        <v>198</v>
      </c>
      <c r="D204" s="21">
        <v>0.7</v>
      </c>
      <c r="E204" s="20">
        <v>198</v>
      </c>
      <c r="F204" s="21">
        <v>0.7</v>
      </c>
    </row>
    <row r="205" spans="2:6" ht="15" customHeight="1" x14ac:dyDescent="0.25">
      <c r="B205" s="96"/>
      <c r="C205" s="20">
        <v>199</v>
      </c>
      <c r="D205" s="21">
        <v>0.7</v>
      </c>
      <c r="E205" s="20">
        <v>199</v>
      </c>
      <c r="F205" s="21">
        <v>0.7</v>
      </c>
    </row>
    <row r="206" spans="2:6" ht="15" customHeight="1" x14ac:dyDescent="0.25">
      <c r="B206" s="96"/>
      <c r="C206" s="20">
        <v>200</v>
      </c>
      <c r="D206" s="21">
        <v>0.7</v>
      </c>
      <c r="E206" s="20">
        <v>200</v>
      </c>
      <c r="F206" s="21">
        <v>0.7</v>
      </c>
    </row>
    <row r="207" spans="2:6" ht="15" customHeight="1" x14ac:dyDescent="0.25">
      <c r="B207" s="96"/>
      <c r="C207" s="20">
        <v>201</v>
      </c>
      <c r="D207" s="21">
        <v>0.7</v>
      </c>
      <c r="E207" s="20">
        <v>201</v>
      </c>
      <c r="F207" s="21">
        <v>0.7</v>
      </c>
    </row>
    <row r="208" spans="2:6" ht="15" customHeight="1" x14ac:dyDescent="0.25">
      <c r="B208" s="96"/>
      <c r="C208" s="20">
        <v>202</v>
      </c>
      <c r="D208" s="21">
        <v>0.7</v>
      </c>
      <c r="E208" s="20">
        <v>202</v>
      </c>
      <c r="F208" s="21">
        <v>0.7</v>
      </c>
    </row>
    <row r="209" spans="2:6" ht="15" customHeight="1" x14ac:dyDescent="0.25">
      <c r="B209" s="96"/>
      <c r="C209" s="20">
        <v>203</v>
      </c>
      <c r="D209" s="21">
        <v>0.7</v>
      </c>
      <c r="E209" s="20">
        <v>203</v>
      </c>
      <c r="F209" s="21">
        <v>0.7</v>
      </c>
    </row>
    <row r="210" spans="2:6" ht="15" customHeight="1" thickBot="1" x14ac:dyDescent="0.3">
      <c r="B210" s="97"/>
      <c r="C210" s="22">
        <v>204</v>
      </c>
      <c r="D210" s="19">
        <v>0.7</v>
      </c>
      <c r="E210" s="22">
        <v>204</v>
      </c>
      <c r="F210" s="19">
        <v>0.7</v>
      </c>
    </row>
    <row r="211" spans="2:6" ht="15" customHeight="1" thickTop="1" x14ac:dyDescent="0.25">
      <c r="B211" s="92">
        <v>18</v>
      </c>
      <c r="C211" s="11">
        <v>205</v>
      </c>
      <c r="D211" s="12">
        <v>0.7</v>
      </c>
      <c r="E211" s="11">
        <v>205</v>
      </c>
      <c r="F211" s="12">
        <v>0.7</v>
      </c>
    </row>
    <row r="212" spans="2:6" ht="15" customHeight="1" x14ac:dyDescent="0.25">
      <c r="B212" s="93"/>
      <c r="C212" s="11">
        <v>206</v>
      </c>
      <c r="D212" s="12">
        <v>0.7</v>
      </c>
      <c r="E212" s="11">
        <v>206</v>
      </c>
      <c r="F212" s="12">
        <v>0.7</v>
      </c>
    </row>
    <row r="213" spans="2:6" ht="15" customHeight="1" x14ac:dyDescent="0.25">
      <c r="B213" s="93"/>
      <c r="C213" s="11">
        <v>207</v>
      </c>
      <c r="D213" s="12">
        <v>0.7</v>
      </c>
      <c r="E213" s="11">
        <v>207</v>
      </c>
      <c r="F213" s="12">
        <v>0.7</v>
      </c>
    </row>
    <row r="214" spans="2:6" ht="15" customHeight="1" x14ac:dyDescent="0.25">
      <c r="B214" s="93"/>
      <c r="C214" s="11">
        <v>208</v>
      </c>
      <c r="D214" s="12">
        <v>0.7</v>
      </c>
      <c r="E214" s="11">
        <v>208</v>
      </c>
      <c r="F214" s="12">
        <v>0.7</v>
      </c>
    </row>
    <row r="215" spans="2:6" ht="15" customHeight="1" x14ac:dyDescent="0.25">
      <c r="B215" s="93"/>
      <c r="C215" s="11">
        <v>209</v>
      </c>
      <c r="D215" s="12">
        <v>0.7</v>
      </c>
      <c r="E215" s="11">
        <v>209</v>
      </c>
      <c r="F215" s="12">
        <v>0.7</v>
      </c>
    </row>
    <row r="216" spans="2:6" ht="15" customHeight="1" x14ac:dyDescent="0.25">
      <c r="B216" s="93"/>
      <c r="C216" s="11">
        <v>210</v>
      </c>
      <c r="D216" s="12">
        <v>0.7</v>
      </c>
      <c r="E216" s="11">
        <v>210</v>
      </c>
      <c r="F216" s="12">
        <v>0.7</v>
      </c>
    </row>
    <row r="217" spans="2:6" ht="15" customHeight="1" x14ac:dyDescent="0.25">
      <c r="B217" s="93"/>
      <c r="C217" s="11">
        <v>211</v>
      </c>
      <c r="D217" s="12">
        <v>0.7</v>
      </c>
      <c r="E217" s="11">
        <v>211</v>
      </c>
      <c r="F217" s="12">
        <v>0.7</v>
      </c>
    </row>
    <row r="218" spans="2:6" ht="15" customHeight="1" x14ac:dyDescent="0.25">
      <c r="B218" s="93"/>
      <c r="C218" s="11">
        <v>212</v>
      </c>
      <c r="D218" s="12">
        <v>0.7</v>
      </c>
      <c r="E218" s="11">
        <v>212</v>
      </c>
      <c r="F218" s="12">
        <v>0.7</v>
      </c>
    </row>
    <row r="219" spans="2:6" ht="15" customHeight="1" x14ac:dyDescent="0.25">
      <c r="B219" s="93"/>
      <c r="C219" s="11">
        <v>213</v>
      </c>
      <c r="D219" s="12">
        <v>0.7</v>
      </c>
      <c r="E219" s="11">
        <v>213</v>
      </c>
      <c r="F219" s="12">
        <v>0.7</v>
      </c>
    </row>
    <row r="220" spans="2:6" ht="15" customHeight="1" x14ac:dyDescent="0.25">
      <c r="B220" s="93"/>
      <c r="C220" s="11">
        <v>214</v>
      </c>
      <c r="D220" s="12">
        <v>0.7</v>
      </c>
      <c r="E220" s="11">
        <v>214</v>
      </c>
      <c r="F220" s="12">
        <v>0.7</v>
      </c>
    </row>
    <row r="221" spans="2:6" ht="15" customHeight="1" x14ac:dyDescent="0.25">
      <c r="B221" s="93"/>
      <c r="C221" s="11">
        <v>215</v>
      </c>
      <c r="D221" s="12">
        <v>0.7</v>
      </c>
      <c r="E221" s="11">
        <v>215</v>
      </c>
      <c r="F221" s="12">
        <v>0.7</v>
      </c>
    </row>
    <row r="222" spans="2:6" ht="15" customHeight="1" thickBot="1" x14ac:dyDescent="0.3">
      <c r="B222" s="94"/>
      <c r="C222" s="13">
        <v>216</v>
      </c>
      <c r="D222" s="10">
        <v>0.7</v>
      </c>
      <c r="E222" s="13">
        <v>216</v>
      </c>
      <c r="F222" s="10">
        <v>0.7</v>
      </c>
    </row>
    <row r="223" spans="2:6" ht="15" customHeight="1" thickTop="1" x14ac:dyDescent="0.25">
      <c r="B223" s="95">
        <v>19</v>
      </c>
      <c r="C223" s="20">
        <v>217</v>
      </c>
      <c r="D223" s="21">
        <v>0.7</v>
      </c>
      <c r="E223" s="20">
        <v>217</v>
      </c>
      <c r="F223" s="21">
        <v>0.7</v>
      </c>
    </row>
    <row r="224" spans="2:6" ht="15" customHeight="1" x14ac:dyDescent="0.25">
      <c r="B224" s="96"/>
      <c r="C224" s="20">
        <v>218</v>
      </c>
      <c r="D224" s="21">
        <v>0.7</v>
      </c>
      <c r="E224" s="20">
        <v>218</v>
      </c>
      <c r="F224" s="21">
        <v>0.7</v>
      </c>
    </row>
    <row r="225" spans="2:6" ht="15" customHeight="1" x14ac:dyDescent="0.25">
      <c r="B225" s="96"/>
      <c r="C225" s="20">
        <v>219</v>
      </c>
      <c r="D225" s="21">
        <v>0.7</v>
      </c>
      <c r="E225" s="20">
        <v>219</v>
      </c>
      <c r="F225" s="21">
        <v>0.7</v>
      </c>
    </row>
    <row r="226" spans="2:6" ht="15" customHeight="1" x14ac:dyDescent="0.25">
      <c r="B226" s="96"/>
      <c r="C226" s="20">
        <v>220</v>
      </c>
      <c r="D226" s="21">
        <v>0.7</v>
      </c>
      <c r="E226" s="20">
        <v>220</v>
      </c>
      <c r="F226" s="21">
        <v>0.7</v>
      </c>
    </row>
    <row r="227" spans="2:6" ht="15" customHeight="1" x14ac:dyDescent="0.25">
      <c r="B227" s="96"/>
      <c r="C227" s="20">
        <v>221</v>
      </c>
      <c r="D227" s="21">
        <v>0.7</v>
      </c>
      <c r="E227" s="20">
        <v>221</v>
      </c>
      <c r="F227" s="21">
        <v>0.7</v>
      </c>
    </row>
    <row r="228" spans="2:6" ht="15" customHeight="1" x14ac:dyDescent="0.25">
      <c r="B228" s="96"/>
      <c r="C228" s="20">
        <v>222</v>
      </c>
      <c r="D228" s="21">
        <v>0.7</v>
      </c>
      <c r="E228" s="20">
        <v>222</v>
      </c>
      <c r="F228" s="21">
        <v>0.7</v>
      </c>
    </row>
    <row r="229" spans="2:6" ht="15" customHeight="1" x14ac:dyDescent="0.25">
      <c r="B229" s="96"/>
      <c r="C229" s="20">
        <v>223</v>
      </c>
      <c r="D229" s="21">
        <v>0.7</v>
      </c>
      <c r="E229" s="20">
        <v>223</v>
      </c>
      <c r="F229" s="21">
        <v>0.7</v>
      </c>
    </row>
    <row r="230" spans="2:6" ht="15" customHeight="1" x14ac:dyDescent="0.25">
      <c r="B230" s="96"/>
      <c r="C230" s="20">
        <v>224</v>
      </c>
      <c r="D230" s="21">
        <v>0.7</v>
      </c>
      <c r="E230" s="20">
        <v>224</v>
      </c>
      <c r="F230" s="21">
        <v>0.7</v>
      </c>
    </row>
    <row r="231" spans="2:6" ht="15" customHeight="1" x14ac:dyDescent="0.25">
      <c r="B231" s="96"/>
      <c r="C231" s="20">
        <v>225</v>
      </c>
      <c r="D231" s="21">
        <v>0.7</v>
      </c>
      <c r="E231" s="20">
        <v>225</v>
      </c>
      <c r="F231" s="21">
        <v>0.7</v>
      </c>
    </row>
    <row r="232" spans="2:6" ht="15" customHeight="1" x14ac:dyDescent="0.25">
      <c r="B232" s="96"/>
      <c r="C232" s="20">
        <v>226</v>
      </c>
      <c r="D232" s="21">
        <v>0.7</v>
      </c>
      <c r="E232" s="20">
        <v>226</v>
      </c>
      <c r="F232" s="21">
        <v>0.7</v>
      </c>
    </row>
    <row r="233" spans="2:6" ht="15" customHeight="1" x14ac:dyDescent="0.25">
      <c r="B233" s="96"/>
      <c r="C233" s="20">
        <v>227</v>
      </c>
      <c r="D233" s="21">
        <v>0.7</v>
      </c>
      <c r="E233" s="20">
        <v>227</v>
      </c>
      <c r="F233" s="21">
        <v>0.7</v>
      </c>
    </row>
    <row r="234" spans="2:6" ht="15" customHeight="1" thickBot="1" x14ac:dyDescent="0.3">
      <c r="B234" s="97"/>
      <c r="C234" s="22">
        <v>228</v>
      </c>
      <c r="D234" s="19">
        <v>0.7</v>
      </c>
      <c r="E234" s="22">
        <v>228</v>
      </c>
      <c r="F234" s="19">
        <v>0.7</v>
      </c>
    </row>
    <row r="235" spans="2:6" ht="15" customHeight="1" thickTop="1" x14ac:dyDescent="0.25">
      <c r="B235" s="92">
        <v>20</v>
      </c>
      <c r="C235" s="11">
        <v>229</v>
      </c>
      <c r="D235" s="12">
        <v>0.7</v>
      </c>
      <c r="E235" s="11">
        <v>229</v>
      </c>
      <c r="F235" s="12">
        <v>0.7</v>
      </c>
    </row>
    <row r="236" spans="2:6" ht="15" customHeight="1" x14ac:dyDescent="0.25">
      <c r="B236" s="93"/>
      <c r="C236" s="11">
        <v>230</v>
      </c>
      <c r="D236" s="12">
        <v>0.7</v>
      </c>
      <c r="E236" s="11">
        <v>230</v>
      </c>
      <c r="F236" s="12">
        <v>0.7</v>
      </c>
    </row>
    <row r="237" spans="2:6" ht="15" customHeight="1" x14ac:dyDescent="0.25">
      <c r="B237" s="93"/>
      <c r="C237" s="11">
        <v>231</v>
      </c>
      <c r="D237" s="12">
        <v>0.7</v>
      </c>
      <c r="E237" s="11">
        <v>231</v>
      </c>
      <c r="F237" s="12">
        <v>0.7</v>
      </c>
    </row>
    <row r="238" spans="2:6" ht="15" customHeight="1" x14ac:dyDescent="0.25">
      <c r="B238" s="93"/>
      <c r="C238" s="11">
        <v>232</v>
      </c>
      <c r="D238" s="12">
        <v>0.7</v>
      </c>
      <c r="E238" s="11">
        <v>232</v>
      </c>
      <c r="F238" s="12">
        <v>0.7</v>
      </c>
    </row>
    <row r="239" spans="2:6" ht="15" customHeight="1" x14ac:dyDescent="0.25">
      <c r="B239" s="93"/>
      <c r="C239" s="11">
        <v>233</v>
      </c>
      <c r="D239" s="12">
        <v>0.7</v>
      </c>
      <c r="E239" s="11">
        <v>233</v>
      </c>
      <c r="F239" s="12">
        <v>0.7</v>
      </c>
    </row>
    <row r="240" spans="2:6" ht="15" customHeight="1" x14ac:dyDescent="0.25">
      <c r="B240" s="93"/>
      <c r="C240" s="11">
        <v>234</v>
      </c>
      <c r="D240" s="12">
        <v>0.7</v>
      </c>
      <c r="E240" s="11">
        <v>234</v>
      </c>
      <c r="F240" s="12">
        <v>0.7</v>
      </c>
    </row>
    <row r="241" spans="2:6" ht="15" customHeight="1" x14ac:dyDescent="0.25">
      <c r="B241" s="93"/>
      <c r="C241" s="11">
        <v>235</v>
      </c>
      <c r="D241" s="12">
        <v>0.7</v>
      </c>
      <c r="E241" s="11">
        <v>235</v>
      </c>
      <c r="F241" s="12">
        <v>0.7</v>
      </c>
    </row>
    <row r="242" spans="2:6" ht="15" customHeight="1" x14ac:dyDescent="0.25">
      <c r="B242" s="93"/>
      <c r="C242" s="11">
        <v>236</v>
      </c>
      <c r="D242" s="12">
        <v>0.7</v>
      </c>
      <c r="E242" s="11">
        <v>236</v>
      </c>
      <c r="F242" s="12">
        <v>0.7</v>
      </c>
    </row>
    <row r="243" spans="2:6" ht="15" customHeight="1" x14ac:dyDescent="0.25">
      <c r="B243" s="93"/>
      <c r="C243" s="11">
        <v>237</v>
      </c>
      <c r="D243" s="12">
        <v>0.7</v>
      </c>
      <c r="E243" s="11">
        <v>237</v>
      </c>
      <c r="F243" s="12">
        <v>0.7</v>
      </c>
    </row>
    <row r="244" spans="2:6" ht="15" customHeight="1" x14ac:dyDescent="0.25">
      <c r="B244" s="93"/>
      <c r="C244" s="11">
        <v>238</v>
      </c>
      <c r="D244" s="12">
        <v>0.7</v>
      </c>
      <c r="E244" s="11">
        <v>238</v>
      </c>
      <c r="F244" s="12">
        <v>0.7</v>
      </c>
    </row>
    <row r="245" spans="2:6" ht="15" customHeight="1" x14ac:dyDescent="0.25">
      <c r="B245" s="93"/>
      <c r="C245" s="11">
        <v>239</v>
      </c>
      <c r="D245" s="12">
        <v>0.7</v>
      </c>
      <c r="E245" s="11">
        <v>239</v>
      </c>
      <c r="F245" s="12">
        <v>0.7</v>
      </c>
    </row>
    <row r="246" spans="2:6" ht="15" customHeight="1" thickBot="1" x14ac:dyDescent="0.3">
      <c r="B246" s="94"/>
      <c r="C246" s="13">
        <v>240</v>
      </c>
      <c r="D246" s="10">
        <v>0.7</v>
      </c>
      <c r="E246" s="13">
        <v>240</v>
      </c>
      <c r="F246" s="10">
        <v>0.7</v>
      </c>
    </row>
    <row r="247" spans="2:6" ht="15" customHeight="1" thickTop="1" x14ac:dyDescent="0.25">
      <c r="B247" s="95">
        <v>21</v>
      </c>
      <c r="C247" s="20">
        <v>241</v>
      </c>
      <c r="D247" s="21">
        <v>0.6</v>
      </c>
      <c r="E247" s="20">
        <v>241</v>
      </c>
      <c r="F247" s="21">
        <v>0.6</v>
      </c>
    </row>
    <row r="248" spans="2:6" ht="15" customHeight="1" x14ac:dyDescent="0.25">
      <c r="B248" s="96"/>
      <c r="C248" s="20">
        <v>242</v>
      </c>
      <c r="D248" s="21">
        <v>0.6</v>
      </c>
      <c r="E248" s="20">
        <v>242</v>
      </c>
      <c r="F248" s="21">
        <v>0.6</v>
      </c>
    </row>
    <row r="249" spans="2:6" ht="15" customHeight="1" x14ac:dyDescent="0.25">
      <c r="B249" s="96"/>
      <c r="C249" s="20">
        <v>243</v>
      </c>
      <c r="D249" s="21">
        <v>0.6</v>
      </c>
      <c r="E249" s="20">
        <v>243</v>
      </c>
      <c r="F249" s="21">
        <v>0.6</v>
      </c>
    </row>
    <row r="250" spans="2:6" ht="15" customHeight="1" x14ac:dyDescent="0.25">
      <c r="B250" s="96"/>
      <c r="C250" s="20">
        <v>244</v>
      </c>
      <c r="D250" s="21">
        <v>0.6</v>
      </c>
      <c r="E250" s="20">
        <v>244</v>
      </c>
      <c r="F250" s="21">
        <v>0.6</v>
      </c>
    </row>
    <row r="251" spans="2:6" ht="15" customHeight="1" x14ac:dyDescent="0.25">
      <c r="B251" s="96"/>
      <c r="C251" s="20">
        <v>245</v>
      </c>
      <c r="D251" s="21">
        <v>0.6</v>
      </c>
      <c r="E251" s="20">
        <v>245</v>
      </c>
      <c r="F251" s="21">
        <v>0.6</v>
      </c>
    </row>
    <row r="252" spans="2:6" ht="15" customHeight="1" x14ac:dyDescent="0.25">
      <c r="B252" s="96"/>
      <c r="C252" s="20">
        <v>246</v>
      </c>
      <c r="D252" s="21">
        <v>0.6</v>
      </c>
      <c r="E252" s="20">
        <v>246</v>
      </c>
      <c r="F252" s="21">
        <v>0.6</v>
      </c>
    </row>
    <row r="253" spans="2:6" ht="15" customHeight="1" x14ac:dyDescent="0.25">
      <c r="B253" s="96"/>
      <c r="C253" s="20">
        <v>247</v>
      </c>
      <c r="D253" s="21">
        <v>0.6</v>
      </c>
      <c r="E253" s="20">
        <v>247</v>
      </c>
      <c r="F253" s="21">
        <v>0.6</v>
      </c>
    </row>
    <row r="254" spans="2:6" ht="15" customHeight="1" x14ac:dyDescent="0.25">
      <c r="B254" s="96"/>
      <c r="C254" s="20">
        <v>248</v>
      </c>
      <c r="D254" s="21">
        <v>0.6</v>
      </c>
      <c r="E254" s="20">
        <v>248</v>
      </c>
      <c r="F254" s="21">
        <v>0.6</v>
      </c>
    </row>
    <row r="255" spans="2:6" ht="15" customHeight="1" x14ac:dyDescent="0.25">
      <c r="B255" s="96"/>
      <c r="C255" s="20">
        <v>249</v>
      </c>
      <c r="D255" s="21">
        <v>0.6</v>
      </c>
      <c r="E255" s="20">
        <v>249</v>
      </c>
      <c r="F255" s="21">
        <v>0.6</v>
      </c>
    </row>
    <row r="256" spans="2:6" ht="15" customHeight="1" x14ac:dyDescent="0.25">
      <c r="B256" s="96"/>
      <c r="C256" s="20">
        <v>250</v>
      </c>
      <c r="D256" s="21">
        <v>0.6</v>
      </c>
      <c r="E256" s="20">
        <v>250</v>
      </c>
      <c r="F256" s="21">
        <v>0.6</v>
      </c>
    </row>
    <row r="257" spans="2:6" ht="15" customHeight="1" x14ac:dyDescent="0.25">
      <c r="B257" s="96"/>
      <c r="C257" s="20">
        <v>251</v>
      </c>
      <c r="D257" s="21">
        <v>0.6</v>
      </c>
      <c r="E257" s="20">
        <v>251</v>
      </c>
      <c r="F257" s="21">
        <v>0.6</v>
      </c>
    </row>
    <row r="258" spans="2:6" ht="15" customHeight="1" thickBot="1" x14ac:dyDescent="0.3">
      <c r="B258" s="97"/>
      <c r="C258" s="22">
        <v>252</v>
      </c>
      <c r="D258" s="19">
        <v>0.6</v>
      </c>
      <c r="E258" s="22">
        <v>252</v>
      </c>
      <c r="F258" s="19">
        <v>0.6</v>
      </c>
    </row>
    <row r="259" spans="2:6" ht="15" customHeight="1" thickTop="1" x14ac:dyDescent="0.25">
      <c r="B259" s="92">
        <v>22</v>
      </c>
      <c r="C259" s="11">
        <v>253</v>
      </c>
      <c r="D259" s="12">
        <v>0.6</v>
      </c>
      <c r="E259" s="11">
        <v>253</v>
      </c>
      <c r="F259" s="12">
        <v>0.6</v>
      </c>
    </row>
    <row r="260" spans="2:6" ht="15" customHeight="1" x14ac:dyDescent="0.25">
      <c r="B260" s="93"/>
      <c r="C260" s="11">
        <v>254</v>
      </c>
      <c r="D260" s="12">
        <v>0.6</v>
      </c>
      <c r="E260" s="11">
        <v>254</v>
      </c>
      <c r="F260" s="12">
        <v>0.6</v>
      </c>
    </row>
    <row r="261" spans="2:6" ht="15" customHeight="1" x14ac:dyDescent="0.25">
      <c r="B261" s="93"/>
      <c r="C261" s="11">
        <v>255</v>
      </c>
      <c r="D261" s="12">
        <v>0.6</v>
      </c>
      <c r="E261" s="11">
        <v>255</v>
      </c>
      <c r="F261" s="12">
        <v>0.6</v>
      </c>
    </row>
    <row r="262" spans="2:6" ht="15" customHeight="1" x14ac:dyDescent="0.25">
      <c r="B262" s="93"/>
      <c r="C262" s="11">
        <v>256</v>
      </c>
      <c r="D262" s="12">
        <v>0.6</v>
      </c>
      <c r="E262" s="11">
        <v>256</v>
      </c>
      <c r="F262" s="12">
        <v>0.6</v>
      </c>
    </row>
    <row r="263" spans="2:6" ht="15" customHeight="1" x14ac:dyDescent="0.25">
      <c r="B263" s="93"/>
      <c r="C263" s="11">
        <v>257</v>
      </c>
      <c r="D263" s="12">
        <v>0.6</v>
      </c>
      <c r="E263" s="11">
        <v>257</v>
      </c>
      <c r="F263" s="12">
        <v>0.6</v>
      </c>
    </row>
    <row r="264" spans="2:6" ht="15" customHeight="1" x14ac:dyDescent="0.25">
      <c r="B264" s="93"/>
      <c r="C264" s="11">
        <v>258</v>
      </c>
      <c r="D264" s="12">
        <v>0.6</v>
      </c>
      <c r="E264" s="11">
        <v>258</v>
      </c>
      <c r="F264" s="12">
        <v>0.6</v>
      </c>
    </row>
    <row r="265" spans="2:6" ht="15" customHeight="1" x14ac:dyDescent="0.25">
      <c r="B265" s="93"/>
      <c r="C265" s="11">
        <v>259</v>
      </c>
      <c r="D265" s="12">
        <v>0.6</v>
      </c>
      <c r="E265" s="11">
        <v>259</v>
      </c>
      <c r="F265" s="12">
        <v>0.6</v>
      </c>
    </row>
    <row r="266" spans="2:6" ht="15" customHeight="1" x14ac:dyDescent="0.25">
      <c r="B266" s="93"/>
      <c r="C266" s="11">
        <v>260</v>
      </c>
      <c r="D266" s="12">
        <v>0.6</v>
      </c>
      <c r="E266" s="11">
        <v>260</v>
      </c>
      <c r="F266" s="12">
        <v>0.6</v>
      </c>
    </row>
    <row r="267" spans="2:6" ht="15" customHeight="1" x14ac:dyDescent="0.25">
      <c r="B267" s="93"/>
      <c r="C267" s="11">
        <v>261</v>
      </c>
      <c r="D267" s="12">
        <v>0.6</v>
      </c>
      <c r="E267" s="11">
        <v>261</v>
      </c>
      <c r="F267" s="12">
        <v>0.6</v>
      </c>
    </row>
    <row r="268" spans="2:6" ht="15" customHeight="1" x14ac:dyDescent="0.25">
      <c r="B268" s="93"/>
      <c r="C268" s="11">
        <v>262</v>
      </c>
      <c r="D268" s="12">
        <v>0.6</v>
      </c>
      <c r="E268" s="11">
        <v>262</v>
      </c>
      <c r="F268" s="12">
        <v>0.6</v>
      </c>
    </row>
    <row r="269" spans="2:6" ht="15" customHeight="1" x14ac:dyDescent="0.25">
      <c r="B269" s="93"/>
      <c r="C269" s="11">
        <v>263</v>
      </c>
      <c r="D269" s="12">
        <v>0.6</v>
      </c>
      <c r="E269" s="11">
        <v>263</v>
      </c>
      <c r="F269" s="12">
        <v>0.6</v>
      </c>
    </row>
    <row r="270" spans="2:6" ht="15" customHeight="1" thickBot="1" x14ac:dyDescent="0.3">
      <c r="B270" s="94"/>
      <c r="C270" s="13">
        <v>264</v>
      </c>
      <c r="D270" s="10">
        <v>0.6</v>
      </c>
      <c r="E270" s="13">
        <v>264</v>
      </c>
      <c r="F270" s="10">
        <v>0.6</v>
      </c>
    </row>
    <row r="271" spans="2:6" ht="15" customHeight="1" thickTop="1" x14ac:dyDescent="0.25">
      <c r="B271" s="95">
        <v>23</v>
      </c>
      <c r="C271" s="20">
        <v>265</v>
      </c>
      <c r="D271" s="21">
        <v>0.6</v>
      </c>
      <c r="E271" s="20">
        <v>265</v>
      </c>
      <c r="F271" s="21">
        <v>0.6</v>
      </c>
    </row>
    <row r="272" spans="2:6" ht="15" customHeight="1" x14ac:dyDescent="0.25">
      <c r="B272" s="96"/>
      <c r="C272" s="20">
        <v>266</v>
      </c>
      <c r="D272" s="21">
        <v>0.6</v>
      </c>
      <c r="E272" s="20">
        <v>266</v>
      </c>
      <c r="F272" s="21">
        <v>0.6</v>
      </c>
    </row>
    <row r="273" spans="2:6" ht="15" customHeight="1" x14ac:dyDescent="0.25">
      <c r="B273" s="96"/>
      <c r="C273" s="20">
        <v>267</v>
      </c>
      <c r="D273" s="21">
        <v>0.6</v>
      </c>
      <c r="E273" s="20">
        <v>267</v>
      </c>
      <c r="F273" s="21">
        <v>0.6</v>
      </c>
    </row>
    <row r="274" spans="2:6" ht="15" customHeight="1" x14ac:dyDescent="0.25">
      <c r="B274" s="96"/>
      <c r="C274" s="20">
        <v>268</v>
      </c>
      <c r="D274" s="21">
        <v>0.6</v>
      </c>
      <c r="E274" s="20">
        <v>268</v>
      </c>
      <c r="F274" s="21">
        <v>0.6</v>
      </c>
    </row>
    <row r="275" spans="2:6" ht="15" customHeight="1" x14ac:dyDescent="0.25">
      <c r="B275" s="96"/>
      <c r="C275" s="20">
        <v>269</v>
      </c>
      <c r="D275" s="21">
        <v>0.6</v>
      </c>
      <c r="E275" s="20">
        <v>269</v>
      </c>
      <c r="F275" s="21">
        <v>0.6</v>
      </c>
    </row>
    <row r="276" spans="2:6" ht="15" customHeight="1" x14ac:dyDescent="0.25">
      <c r="B276" s="96"/>
      <c r="C276" s="20">
        <v>270</v>
      </c>
      <c r="D276" s="21">
        <v>0.6</v>
      </c>
      <c r="E276" s="20">
        <v>270</v>
      </c>
      <c r="F276" s="21">
        <v>0.6</v>
      </c>
    </row>
    <row r="277" spans="2:6" ht="15" customHeight="1" x14ac:dyDescent="0.25">
      <c r="B277" s="96"/>
      <c r="C277" s="20">
        <v>271</v>
      </c>
      <c r="D277" s="21">
        <v>0.6</v>
      </c>
      <c r="E277" s="20">
        <v>271</v>
      </c>
      <c r="F277" s="21">
        <v>0.6</v>
      </c>
    </row>
    <row r="278" spans="2:6" ht="15" customHeight="1" x14ac:dyDescent="0.25">
      <c r="B278" s="96"/>
      <c r="C278" s="20">
        <v>272</v>
      </c>
      <c r="D278" s="21">
        <v>0.6</v>
      </c>
      <c r="E278" s="20">
        <v>272</v>
      </c>
      <c r="F278" s="21">
        <v>0.6</v>
      </c>
    </row>
    <row r="279" spans="2:6" ht="15" customHeight="1" x14ac:dyDescent="0.25">
      <c r="B279" s="96"/>
      <c r="C279" s="20">
        <v>273</v>
      </c>
      <c r="D279" s="21">
        <v>0.6</v>
      </c>
      <c r="E279" s="20">
        <v>273</v>
      </c>
      <c r="F279" s="21">
        <v>0.6</v>
      </c>
    </row>
    <row r="280" spans="2:6" ht="15" customHeight="1" x14ac:dyDescent="0.25">
      <c r="B280" s="96"/>
      <c r="C280" s="20">
        <v>274</v>
      </c>
      <c r="D280" s="21">
        <v>0.6</v>
      </c>
      <c r="E280" s="20">
        <v>274</v>
      </c>
      <c r="F280" s="21">
        <v>0.6</v>
      </c>
    </row>
    <row r="281" spans="2:6" ht="15" customHeight="1" x14ac:dyDescent="0.25">
      <c r="B281" s="96"/>
      <c r="C281" s="20">
        <v>275</v>
      </c>
      <c r="D281" s="21">
        <v>0.6</v>
      </c>
      <c r="E281" s="20">
        <v>275</v>
      </c>
      <c r="F281" s="21">
        <v>0.6</v>
      </c>
    </row>
    <row r="282" spans="2:6" ht="15" customHeight="1" thickBot="1" x14ac:dyDescent="0.3">
      <c r="B282" s="97"/>
      <c r="C282" s="22">
        <v>276</v>
      </c>
      <c r="D282" s="19">
        <v>0.6</v>
      </c>
      <c r="E282" s="22">
        <v>276</v>
      </c>
      <c r="F282" s="19">
        <v>0.6</v>
      </c>
    </row>
    <row r="283" spans="2:6" ht="15" customHeight="1" thickTop="1" x14ac:dyDescent="0.25">
      <c r="B283" s="92">
        <v>24</v>
      </c>
      <c r="C283" s="11">
        <v>277</v>
      </c>
      <c r="D283" s="12">
        <v>0.6</v>
      </c>
      <c r="E283" s="11">
        <v>277</v>
      </c>
      <c r="F283" s="12">
        <v>0.6</v>
      </c>
    </row>
    <row r="284" spans="2:6" ht="15" customHeight="1" x14ac:dyDescent="0.25">
      <c r="B284" s="93"/>
      <c r="C284" s="11">
        <v>278</v>
      </c>
      <c r="D284" s="12">
        <v>0.6</v>
      </c>
      <c r="E284" s="11">
        <v>278</v>
      </c>
      <c r="F284" s="12">
        <v>0.6</v>
      </c>
    </row>
    <row r="285" spans="2:6" ht="15" customHeight="1" x14ac:dyDescent="0.25">
      <c r="B285" s="93"/>
      <c r="C285" s="11">
        <v>279</v>
      </c>
      <c r="D285" s="12">
        <v>0.6</v>
      </c>
      <c r="E285" s="11">
        <v>279</v>
      </c>
      <c r="F285" s="12">
        <v>0.6</v>
      </c>
    </row>
    <row r="286" spans="2:6" ht="15" customHeight="1" x14ac:dyDescent="0.25">
      <c r="B286" s="93"/>
      <c r="C286" s="11">
        <v>280</v>
      </c>
      <c r="D286" s="12">
        <v>0.6</v>
      </c>
      <c r="E286" s="11">
        <v>280</v>
      </c>
      <c r="F286" s="12">
        <v>0.6</v>
      </c>
    </row>
    <row r="287" spans="2:6" ht="15" customHeight="1" x14ac:dyDescent="0.25">
      <c r="B287" s="93"/>
      <c r="C287" s="11">
        <v>281</v>
      </c>
      <c r="D287" s="12">
        <v>0.6</v>
      </c>
      <c r="E287" s="11">
        <v>281</v>
      </c>
      <c r="F287" s="12">
        <v>0.6</v>
      </c>
    </row>
    <row r="288" spans="2:6" ht="15" customHeight="1" x14ac:dyDescent="0.25">
      <c r="B288" s="93"/>
      <c r="C288" s="11">
        <v>282</v>
      </c>
      <c r="D288" s="12">
        <v>0.6</v>
      </c>
      <c r="E288" s="11">
        <v>282</v>
      </c>
      <c r="F288" s="12">
        <v>0.6</v>
      </c>
    </row>
    <row r="289" spans="2:6" ht="15" customHeight="1" x14ac:dyDescent="0.25">
      <c r="B289" s="93"/>
      <c r="C289" s="11">
        <v>283</v>
      </c>
      <c r="D289" s="12">
        <v>0.6</v>
      </c>
      <c r="E289" s="11">
        <v>283</v>
      </c>
      <c r="F289" s="12">
        <v>0.6</v>
      </c>
    </row>
    <row r="290" spans="2:6" ht="15" customHeight="1" x14ac:dyDescent="0.25">
      <c r="B290" s="93"/>
      <c r="C290" s="11">
        <v>284</v>
      </c>
      <c r="D290" s="12">
        <v>0.6</v>
      </c>
      <c r="E290" s="11">
        <v>284</v>
      </c>
      <c r="F290" s="12">
        <v>0.6</v>
      </c>
    </row>
    <row r="291" spans="2:6" ht="15" customHeight="1" x14ac:dyDescent="0.25">
      <c r="B291" s="93"/>
      <c r="C291" s="11">
        <v>285</v>
      </c>
      <c r="D291" s="12">
        <v>0.6</v>
      </c>
      <c r="E291" s="11">
        <v>285</v>
      </c>
      <c r="F291" s="12">
        <v>0.6</v>
      </c>
    </row>
    <row r="292" spans="2:6" ht="15" customHeight="1" x14ac:dyDescent="0.25">
      <c r="B292" s="93"/>
      <c r="C292" s="11">
        <v>286</v>
      </c>
      <c r="D292" s="12">
        <v>0.6</v>
      </c>
      <c r="E292" s="11">
        <v>286</v>
      </c>
      <c r="F292" s="12">
        <v>0.6</v>
      </c>
    </row>
    <row r="293" spans="2:6" ht="15" customHeight="1" x14ac:dyDescent="0.25">
      <c r="B293" s="93"/>
      <c r="C293" s="11">
        <v>287</v>
      </c>
      <c r="D293" s="12">
        <v>0.6</v>
      </c>
      <c r="E293" s="11">
        <v>287</v>
      </c>
      <c r="F293" s="12">
        <v>0.6</v>
      </c>
    </row>
    <row r="294" spans="2:6" ht="15" customHeight="1" thickBot="1" x14ac:dyDescent="0.3">
      <c r="B294" s="94"/>
      <c r="C294" s="13">
        <v>288</v>
      </c>
      <c r="D294" s="10">
        <v>0.6</v>
      </c>
      <c r="E294" s="13">
        <v>288</v>
      </c>
      <c r="F294" s="10">
        <v>0.6</v>
      </c>
    </row>
    <row r="295" spans="2:6" ht="15" customHeight="1" thickTop="1" x14ac:dyDescent="0.25">
      <c r="B295" s="95">
        <v>25</v>
      </c>
      <c r="C295" s="20">
        <v>289</v>
      </c>
      <c r="D295" s="21">
        <v>0.6</v>
      </c>
      <c r="E295" s="20">
        <v>289</v>
      </c>
      <c r="F295" s="21">
        <v>0.6</v>
      </c>
    </row>
    <row r="296" spans="2:6" ht="15" customHeight="1" x14ac:dyDescent="0.25">
      <c r="B296" s="96"/>
      <c r="C296" s="20">
        <v>290</v>
      </c>
      <c r="D296" s="21">
        <v>0.6</v>
      </c>
      <c r="E296" s="20">
        <v>290</v>
      </c>
      <c r="F296" s="21">
        <v>0.6</v>
      </c>
    </row>
    <row r="297" spans="2:6" ht="15" customHeight="1" x14ac:dyDescent="0.25">
      <c r="B297" s="96"/>
      <c r="C297" s="20">
        <v>291</v>
      </c>
      <c r="D297" s="21">
        <v>0.6</v>
      </c>
      <c r="E297" s="20">
        <v>291</v>
      </c>
      <c r="F297" s="21">
        <v>0.6</v>
      </c>
    </row>
    <row r="298" spans="2:6" ht="15" customHeight="1" x14ac:dyDescent="0.25">
      <c r="B298" s="96"/>
      <c r="C298" s="20">
        <v>292</v>
      </c>
      <c r="D298" s="21">
        <v>0.6</v>
      </c>
      <c r="E298" s="20">
        <v>292</v>
      </c>
      <c r="F298" s="21">
        <v>0.6</v>
      </c>
    </row>
    <row r="299" spans="2:6" ht="15" customHeight="1" x14ac:dyDescent="0.25">
      <c r="B299" s="96"/>
      <c r="C299" s="20">
        <v>293</v>
      </c>
      <c r="D299" s="21">
        <v>0.6</v>
      </c>
      <c r="E299" s="20">
        <v>293</v>
      </c>
      <c r="F299" s="21">
        <v>0.6</v>
      </c>
    </row>
    <row r="300" spans="2:6" ht="15" customHeight="1" x14ac:dyDescent="0.25">
      <c r="B300" s="96"/>
      <c r="C300" s="20">
        <v>294</v>
      </c>
      <c r="D300" s="21">
        <v>0.6</v>
      </c>
      <c r="E300" s="20">
        <v>294</v>
      </c>
      <c r="F300" s="21">
        <v>0.6</v>
      </c>
    </row>
    <row r="301" spans="2:6" ht="15" customHeight="1" x14ac:dyDescent="0.25">
      <c r="B301" s="96"/>
      <c r="C301" s="20">
        <v>295</v>
      </c>
      <c r="D301" s="21">
        <v>0.6</v>
      </c>
      <c r="E301" s="20">
        <v>295</v>
      </c>
      <c r="F301" s="21">
        <v>0.6</v>
      </c>
    </row>
    <row r="302" spans="2:6" ht="15" customHeight="1" x14ac:dyDescent="0.25">
      <c r="B302" s="96"/>
      <c r="C302" s="20">
        <v>296</v>
      </c>
      <c r="D302" s="21">
        <v>0.6</v>
      </c>
      <c r="E302" s="20">
        <v>296</v>
      </c>
      <c r="F302" s="21">
        <v>0.6</v>
      </c>
    </row>
    <row r="303" spans="2:6" ht="15" customHeight="1" x14ac:dyDescent="0.25">
      <c r="B303" s="96"/>
      <c r="C303" s="20">
        <v>297</v>
      </c>
      <c r="D303" s="21">
        <v>0.6</v>
      </c>
      <c r="E303" s="20">
        <v>297</v>
      </c>
      <c r="F303" s="21">
        <v>0.6</v>
      </c>
    </row>
    <row r="304" spans="2:6" ht="15" customHeight="1" x14ac:dyDescent="0.25">
      <c r="B304" s="96"/>
      <c r="C304" s="20">
        <v>298</v>
      </c>
      <c r="D304" s="21">
        <v>0.6</v>
      </c>
      <c r="E304" s="20">
        <v>298</v>
      </c>
      <c r="F304" s="21">
        <v>0.6</v>
      </c>
    </row>
    <row r="305" spans="2:6" ht="15" customHeight="1" x14ac:dyDescent="0.25">
      <c r="B305" s="96"/>
      <c r="C305" s="20">
        <v>299</v>
      </c>
      <c r="D305" s="21">
        <v>0.6</v>
      </c>
      <c r="E305" s="20">
        <v>299</v>
      </c>
      <c r="F305" s="21">
        <v>0.6</v>
      </c>
    </row>
    <row r="306" spans="2:6" ht="15" customHeight="1" thickBot="1" x14ac:dyDescent="0.3">
      <c r="B306" s="97"/>
      <c r="C306" s="22">
        <v>300</v>
      </c>
      <c r="D306" s="19">
        <v>0.6</v>
      </c>
      <c r="E306" s="22">
        <v>300</v>
      </c>
      <c r="F306" s="19">
        <v>0.6</v>
      </c>
    </row>
    <row r="307" spans="2:6" ht="15" customHeight="1" thickTop="1" x14ac:dyDescent="0.25">
      <c r="B307" s="92">
        <v>26</v>
      </c>
      <c r="C307" s="23">
        <v>301</v>
      </c>
      <c r="D307" s="12">
        <v>0.5</v>
      </c>
      <c r="E307" s="23">
        <v>301</v>
      </c>
      <c r="F307" s="12">
        <v>0.5</v>
      </c>
    </row>
    <row r="308" spans="2:6" ht="15" customHeight="1" x14ac:dyDescent="0.25">
      <c r="B308" s="93"/>
      <c r="C308" s="23">
        <v>302</v>
      </c>
      <c r="D308" s="12">
        <v>0.5</v>
      </c>
      <c r="E308" s="23">
        <v>302</v>
      </c>
      <c r="F308" s="12">
        <v>0.5</v>
      </c>
    </row>
    <row r="309" spans="2:6" ht="15" customHeight="1" x14ac:dyDescent="0.25">
      <c r="B309" s="93"/>
      <c r="C309" s="23">
        <v>303</v>
      </c>
      <c r="D309" s="12">
        <v>0.5</v>
      </c>
      <c r="E309" s="23">
        <v>303</v>
      </c>
      <c r="F309" s="12">
        <v>0.5</v>
      </c>
    </row>
    <row r="310" spans="2:6" ht="15" customHeight="1" x14ac:dyDescent="0.25">
      <c r="B310" s="93"/>
      <c r="C310" s="23">
        <v>304</v>
      </c>
      <c r="D310" s="12">
        <v>0.5</v>
      </c>
      <c r="E310" s="23">
        <v>304</v>
      </c>
      <c r="F310" s="12">
        <v>0.5</v>
      </c>
    </row>
    <row r="311" spans="2:6" ht="15" customHeight="1" x14ac:dyDescent="0.25">
      <c r="B311" s="93"/>
      <c r="C311" s="23">
        <v>305</v>
      </c>
      <c r="D311" s="12">
        <v>0.5</v>
      </c>
      <c r="E311" s="23">
        <v>305</v>
      </c>
      <c r="F311" s="12">
        <v>0.5</v>
      </c>
    </row>
    <row r="312" spans="2:6" ht="15" customHeight="1" x14ac:dyDescent="0.25">
      <c r="B312" s="93"/>
      <c r="C312" s="23">
        <v>306</v>
      </c>
      <c r="D312" s="12">
        <v>0.5</v>
      </c>
      <c r="E312" s="23">
        <v>306</v>
      </c>
      <c r="F312" s="12">
        <v>0.5</v>
      </c>
    </row>
    <row r="313" spans="2:6" ht="15" customHeight="1" x14ac:dyDescent="0.25">
      <c r="B313" s="93"/>
      <c r="C313" s="23">
        <v>307</v>
      </c>
      <c r="D313" s="12">
        <v>0.5</v>
      </c>
      <c r="E313" s="23">
        <v>307</v>
      </c>
      <c r="F313" s="12">
        <v>0.5</v>
      </c>
    </row>
    <row r="314" spans="2:6" ht="15" customHeight="1" x14ac:dyDescent="0.25">
      <c r="B314" s="93"/>
      <c r="C314" s="23">
        <v>308</v>
      </c>
      <c r="D314" s="12">
        <v>0.5</v>
      </c>
      <c r="E314" s="23">
        <v>308</v>
      </c>
      <c r="F314" s="12">
        <v>0.5</v>
      </c>
    </row>
    <row r="315" spans="2:6" ht="15" customHeight="1" x14ac:dyDescent="0.25">
      <c r="B315" s="93"/>
      <c r="C315" s="23">
        <v>309</v>
      </c>
      <c r="D315" s="12">
        <v>0.5</v>
      </c>
      <c r="E315" s="23">
        <v>309</v>
      </c>
      <c r="F315" s="12">
        <v>0.5</v>
      </c>
    </row>
    <row r="316" spans="2:6" ht="15" customHeight="1" x14ac:dyDescent="0.25">
      <c r="B316" s="93"/>
      <c r="C316" s="23">
        <v>310</v>
      </c>
      <c r="D316" s="12">
        <v>0.5</v>
      </c>
      <c r="E316" s="23">
        <v>310</v>
      </c>
      <c r="F316" s="12">
        <v>0.5</v>
      </c>
    </row>
    <row r="317" spans="2:6" ht="15" customHeight="1" x14ac:dyDescent="0.25">
      <c r="B317" s="93"/>
      <c r="C317" s="23">
        <v>311</v>
      </c>
      <c r="D317" s="12">
        <v>0.5</v>
      </c>
      <c r="E317" s="23">
        <v>311</v>
      </c>
      <c r="F317" s="12">
        <v>0.5</v>
      </c>
    </row>
    <row r="318" spans="2:6" ht="15" customHeight="1" thickBot="1" x14ac:dyDescent="0.3">
      <c r="B318" s="94"/>
      <c r="C318" s="9">
        <v>312</v>
      </c>
      <c r="D318" s="10">
        <v>0.5</v>
      </c>
      <c r="E318" s="9">
        <v>312</v>
      </c>
      <c r="F318" s="10">
        <v>0.5</v>
      </c>
    </row>
    <row r="319" spans="2:6" ht="15" customHeight="1" thickTop="1" x14ac:dyDescent="0.25">
      <c r="B319" s="95">
        <v>27</v>
      </c>
      <c r="C319" s="24">
        <v>313</v>
      </c>
      <c r="D319" s="21">
        <v>0.5</v>
      </c>
      <c r="E319" s="24">
        <v>313</v>
      </c>
      <c r="F319" s="21">
        <v>0.5</v>
      </c>
    </row>
    <row r="320" spans="2:6" ht="15" customHeight="1" x14ac:dyDescent="0.25">
      <c r="B320" s="96"/>
      <c r="C320" s="24">
        <v>314</v>
      </c>
      <c r="D320" s="21">
        <v>0.5</v>
      </c>
      <c r="E320" s="24">
        <v>314</v>
      </c>
      <c r="F320" s="21">
        <v>0.5</v>
      </c>
    </row>
    <row r="321" spans="2:6" ht="15" customHeight="1" x14ac:dyDescent="0.25">
      <c r="B321" s="96"/>
      <c r="C321" s="24">
        <v>315</v>
      </c>
      <c r="D321" s="21">
        <v>0.5</v>
      </c>
      <c r="E321" s="24">
        <v>315</v>
      </c>
      <c r="F321" s="21">
        <v>0.5</v>
      </c>
    </row>
    <row r="322" spans="2:6" ht="15" customHeight="1" x14ac:dyDescent="0.25">
      <c r="B322" s="96"/>
      <c r="C322" s="24">
        <v>316</v>
      </c>
      <c r="D322" s="21">
        <v>0.5</v>
      </c>
      <c r="E322" s="24">
        <v>316</v>
      </c>
      <c r="F322" s="21">
        <v>0.5</v>
      </c>
    </row>
    <row r="323" spans="2:6" ht="15" customHeight="1" x14ac:dyDescent="0.25">
      <c r="B323" s="96"/>
      <c r="C323" s="24">
        <v>317</v>
      </c>
      <c r="D323" s="21">
        <v>0.5</v>
      </c>
      <c r="E323" s="24">
        <v>317</v>
      </c>
      <c r="F323" s="21">
        <v>0.5</v>
      </c>
    </row>
    <row r="324" spans="2:6" ht="15" customHeight="1" x14ac:dyDescent="0.25">
      <c r="B324" s="96"/>
      <c r="C324" s="24">
        <v>318</v>
      </c>
      <c r="D324" s="21">
        <v>0.5</v>
      </c>
      <c r="E324" s="24">
        <v>318</v>
      </c>
      <c r="F324" s="21">
        <v>0.5</v>
      </c>
    </row>
    <row r="325" spans="2:6" ht="15" customHeight="1" x14ac:dyDescent="0.25">
      <c r="B325" s="96"/>
      <c r="C325" s="24">
        <v>319</v>
      </c>
      <c r="D325" s="21">
        <v>0.5</v>
      </c>
      <c r="E325" s="24">
        <v>319</v>
      </c>
      <c r="F325" s="21">
        <v>0.5</v>
      </c>
    </row>
    <row r="326" spans="2:6" ht="15" customHeight="1" x14ac:dyDescent="0.25">
      <c r="B326" s="96"/>
      <c r="C326" s="24">
        <v>320</v>
      </c>
      <c r="D326" s="21">
        <v>0.5</v>
      </c>
      <c r="E326" s="24">
        <v>320</v>
      </c>
      <c r="F326" s="21">
        <v>0.5</v>
      </c>
    </row>
    <row r="327" spans="2:6" ht="15" customHeight="1" x14ac:dyDescent="0.25">
      <c r="B327" s="96"/>
      <c r="C327" s="24">
        <v>321</v>
      </c>
      <c r="D327" s="21">
        <v>0.5</v>
      </c>
      <c r="E327" s="24">
        <v>321</v>
      </c>
      <c r="F327" s="21">
        <v>0.5</v>
      </c>
    </row>
    <row r="328" spans="2:6" ht="15" customHeight="1" x14ac:dyDescent="0.25">
      <c r="B328" s="96"/>
      <c r="C328" s="24">
        <v>322</v>
      </c>
      <c r="D328" s="21">
        <v>0.5</v>
      </c>
      <c r="E328" s="24">
        <v>322</v>
      </c>
      <c r="F328" s="21">
        <v>0.5</v>
      </c>
    </row>
    <row r="329" spans="2:6" ht="15" customHeight="1" x14ac:dyDescent="0.25">
      <c r="B329" s="96"/>
      <c r="C329" s="24">
        <v>323</v>
      </c>
      <c r="D329" s="21">
        <v>0.5</v>
      </c>
      <c r="E329" s="24">
        <v>323</v>
      </c>
      <c r="F329" s="21">
        <v>0.5</v>
      </c>
    </row>
    <row r="330" spans="2:6" ht="15" customHeight="1" thickBot="1" x14ac:dyDescent="0.3">
      <c r="B330" s="97"/>
      <c r="C330" s="18">
        <v>324</v>
      </c>
      <c r="D330" s="19">
        <v>0.5</v>
      </c>
      <c r="E330" s="18">
        <v>324</v>
      </c>
      <c r="F330" s="19">
        <v>0.5</v>
      </c>
    </row>
    <row r="331" spans="2:6" ht="15" customHeight="1" thickTop="1" x14ac:dyDescent="0.25">
      <c r="B331" s="92">
        <v>28</v>
      </c>
      <c r="C331" s="23">
        <v>325</v>
      </c>
      <c r="D331" s="12">
        <v>0.5</v>
      </c>
      <c r="E331" s="23">
        <v>325</v>
      </c>
      <c r="F331" s="12">
        <v>0.5</v>
      </c>
    </row>
    <row r="332" spans="2:6" ht="15" customHeight="1" x14ac:dyDescent="0.25">
      <c r="B332" s="93"/>
      <c r="C332" s="23">
        <v>326</v>
      </c>
      <c r="D332" s="12">
        <v>0.5</v>
      </c>
      <c r="E332" s="23">
        <v>326</v>
      </c>
      <c r="F332" s="12">
        <v>0.5</v>
      </c>
    </row>
    <row r="333" spans="2:6" ht="15" customHeight="1" x14ac:dyDescent="0.25">
      <c r="B333" s="93"/>
      <c r="C333" s="23">
        <v>327</v>
      </c>
      <c r="D333" s="12">
        <v>0.5</v>
      </c>
      <c r="E333" s="23">
        <v>327</v>
      </c>
      <c r="F333" s="12">
        <v>0.5</v>
      </c>
    </row>
    <row r="334" spans="2:6" ht="15" customHeight="1" x14ac:dyDescent="0.25">
      <c r="B334" s="93"/>
      <c r="C334" s="23">
        <v>328</v>
      </c>
      <c r="D334" s="12">
        <v>0.5</v>
      </c>
      <c r="E334" s="23">
        <v>328</v>
      </c>
      <c r="F334" s="12">
        <v>0.5</v>
      </c>
    </row>
    <row r="335" spans="2:6" ht="15" customHeight="1" x14ac:dyDescent="0.25">
      <c r="B335" s="93"/>
      <c r="C335" s="23">
        <v>329</v>
      </c>
      <c r="D335" s="12">
        <v>0.5</v>
      </c>
      <c r="E335" s="23">
        <v>329</v>
      </c>
      <c r="F335" s="12">
        <v>0.5</v>
      </c>
    </row>
    <row r="336" spans="2:6" ht="15" customHeight="1" x14ac:dyDescent="0.25">
      <c r="B336" s="93"/>
      <c r="C336" s="23">
        <v>330</v>
      </c>
      <c r="D336" s="12">
        <v>0.5</v>
      </c>
      <c r="E336" s="23">
        <v>330</v>
      </c>
      <c r="F336" s="12">
        <v>0.5</v>
      </c>
    </row>
    <row r="337" spans="2:6" ht="15" customHeight="1" x14ac:dyDescent="0.25">
      <c r="B337" s="93"/>
      <c r="C337" s="23">
        <v>331</v>
      </c>
      <c r="D337" s="12">
        <v>0.5</v>
      </c>
      <c r="E337" s="23">
        <v>331</v>
      </c>
      <c r="F337" s="12">
        <v>0.5</v>
      </c>
    </row>
    <row r="338" spans="2:6" ht="15" customHeight="1" x14ac:dyDescent="0.25">
      <c r="B338" s="93"/>
      <c r="C338" s="23">
        <v>332</v>
      </c>
      <c r="D338" s="12">
        <v>0.5</v>
      </c>
      <c r="E338" s="23">
        <v>332</v>
      </c>
      <c r="F338" s="12">
        <v>0.5</v>
      </c>
    </row>
    <row r="339" spans="2:6" ht="15" customHeight="1" x14ac:dyDescent="0.25">
      <c r="B339" s="93"/>
      <c r="C339" s="23">
        <v>333</v>
      </c>
      <c r="D339" s="12">
        <v>0.5</v>
      </c>
      <c r="E339" s="23">
        <v>333</v>
      </c>
      <c r="F339" s="12">
        <v>0.5</v>
      </c>
    </row>
    <row r="340" spans="2:6" ht="15" customHeight="1" x14ac:dyDescent="0.25">
      <c r="B340" s="93"/>
      <c r="C340" s="23">
        <v>334</v>
      </c>
      <c r="D340" s="12">
        <v>0.5</v>
      </c>
      <c r="E340" s="23">
        <v>334</v>
      </c>
      <c r="F340" s="12">
        <v>0.5</v>
      </c>
    </row>
    <row r="341" spans="2:6" ht="15" customHeight="1" x14ac:dyDescent="0.25">
      <c r="B341" s="93"/>
      <c r="C341" s="23">
        <v>335</v>
      </c>
      <c r="D341" s="12">
        <v>0.5</v>
      </c>
      <c r="E341" s="23">
        <v>335</v>
      </c>
      <c r="F341" s="12">
        <v>0.5</v>
      </c>
    </row>
    <row r="342" spans="2:6" ht="15" customHeight="1" thickBot="1" x14ac:dyDescent="0.3">
      <c r="B342" s="94"/>
      <c r="C342" s="9">
        <v>336</v>
      </c>
      <c r="D342" s="10">
        <v>0.5</v>
      </c>
      <c r="E342" s="9">
        <v>336</v>
      </c>
      <c r="F342" s="10">
        <v>0.5</v>
      </c>
    </row>
    <row r="343" spans="2:6" ht="15" customHeight="1" thickTop="1" x14ac:dyDescent="0.25">
      <c r="B343" s="95">
        <v>29</v>
      </c>
      <c r="C343" s="24">
        <v>337</v>
      </c>
      <c r="D343" s="21">
        <v>0.5</v>
      </c>
      <c r="E343" s="24">
        <v>337</v>
      </c>
      <c r="F343" s="21">
        <v>0.5</v>
      </c>
    </row>
    <row r="344" spans="2:6" ht="15" customHeight="1" x14ac:dyDescent="0.25">
      <c r="B344" s="96"/>
      <c r="C344" s="24">
        <v>338</v>
      </c>
      <c r="D344" s="21">
        <v>0.5</v>
      </c>
      <c r="E344" s="24">
        <v>338</v>
      </c>
      <c r="F344" s="21">
        <v>0.5</v>
      </c>
    </row>
    <row r="345" spans="2:6" ht="15" customHeight="1" x14ac:dyDescent="0.25">
      <c r="B345" s="96"/>
      <c r="C345" s="24">
        <v>339</v>
      </c>
      <c r="D345" s="21">
        <v>0.5</v>
      </c>
      <c r="E345" s="24">
        <v>339</v>
      </c>
      <c r="F345" s="21">
        <v>0.5</v>
      </c>
    </row>
    <row r="346" spans="2:6" ht="15" customHeight="1" x14ac:dyDescent="0.25">
      <c r="B346" s="96"/>
      <c r="C346" s="24">
        <v>340</v>
      </c>
      <c r="D346" s="21">
        <v>0.5</v>
      </c>
      <c r="E346" s="24">
        <v>340</v>
      </c>
      <c r="F346" s="21">
        <v>0.5</v>
      </c>
    </row>
    <row r="347" spans="2:6" ht="15" customHeight="1" x14ac:dyDescent="0.25">
      <c r="B347" s="96"/>
      <c r="C347" s="24">
        <v>341</v>
      </c>
      <c r="D347" s="21">
        <v>0.5</v>
      </c>
      <c r="E347" s="24">
        <v>341</v>
      </c>
      <c r="F347" s="21">
        <v>0.5</v>
      </c>
    </row>
    <row r="348" spans="2:6" ht="15" customHeight="1" x14ac:dyDescent="0.25">
      <c r="B348" s="96"/>
      <c r="C348" s="24">
        <v>342</v>
      </c>
      <c r="D348" s="21">
        <v>0.5</v>
      </c>
      <c r="E348" s="24">
        <v>342</v>
      </c>
      <c r="F348" s="21">
        <v>0.5</v>
      </c>
    </row>
    <row r="349" spans="2:6" ht="15" customHeight="1" x14ac:dyDescent="0.25">
      <c r="B349" s="96"/>
      <c r="C349" s="24">
        <v>343</v>
      </c>
      <c r="D349" s="21">
        <v>0.5</v>
      </c>
      <c r="E349" s="24">
        <v>343</v>
      </c>
      <c r="F349" s="21">
        <v>0.5</v>
      </c>
    </row>
    <row r="350" spans="2:6" ht="15" customHeight="1" x14ac:dyDescent="0.25">
      <c r="B350" s="96"/>
      <c r="C350" s="24">
        <v>344</v>
      </c>
      <c r="D350" s="21">
        <v>0.5</v>
      </c>
      <c r="E350" s="24">
        <v>344</v>
      </c>
      <c r="F350" s="21">
        <v>0.5</v>
      </c>
    </row>
    <row r="351" spans="2:6" ht="15" customHeight="1" x14ac:dyDescent="0.25">
      <c r="B351" s="96"/>
      <c r="C351" s="24">
        <v>345</v>
      </c>
      <c r="D351" s="21">
        <v>0.5</v>
      </c>
      <c r="E351" s="24">
        <v>345</v>
      </c>
      <c r="F351" s="21">
        <v>0.5</v>
      </c>
    </row>
    <row r="352" spans="2:6" ht="15" customHeight="1" x14ac:dyDescent="0.25">
      <c r="B352" s="96"/>
      <c r="C352" s="24">
        <v>346</v>
      </c>
      <c r="D352" s="21">
        <v>0.5</v>
      </c>
      <c r="E352" s="24">
        <v>346</v>
      </c>
      <c r="F352" s="21">
        <v>0.5</v>
      </c>
    </row>
    <row r="353" spans="2:6" ht="15" customHeight="1" x14ac:dyDescent="0.25">
      <c r="B353" s="96"/>
      <c r="C353" s="24">
        <v>347</v>
      </c>
      <c r="D353" s="21">
        <v>0.5</v>
      </c>
      <c r="E353" s="24">
        <v>347</v>
      </c>
      <c r="F353" s="21">
        <v>0.5</v>
      </c>
    </row>
    <row r="354" spans="2:6" ht="15" customHeight="1" thickBot="1" x14ac:dyDescent="0.3">
      <c r="B354" s="97"/>
      <c r="C354" s="18">
        <v>348</v>
      </c>
      <c r="D354" s="19">
        <v>0.5</v>
      </c>
      <c r="E354" s="18">
        <v>348</v>
      </c>
      <c r="F354" s="19">
        <v>0.5</v>
      </c>
    </row>
    <row r="355" spans="2:6" ht="15" customHeight="1" thickTop="1" x14ac:dyDescent="0.25">
      <c r="B355" s="92">
        <v>30</v>
      </c>
      <c r="C355" s="23">
        <v>349</v>
      </c>
      <c r="D355" s="12">
        <v>0.5</v>
      </c>
      <c r="E355" s="23">
        <v>349</v>
      </c>
      <c r="F355" s="12">
        <v>0.5</v>
      </c>
    </row>
    <row r="356" spans="2:6" ht="15" customHeight="1" x14ac:dyDescent="0.25">
      <c r="B356" s="93"/>
      <c r="C356" s="23">
        <v>350</v>
      </c>
      <c r="D356" s="12">
        <v>0.5</v>
      </c>
      <c r="E356" s="23">
        <v>350</v>
      </c>
      <c r="F356" s="12">
        <v>0.5</v>
      </c>
    </row>
    <row r="357" spans="2:6" ht="15" customHeight="1" x14ac:dyDescent="0.25">
      <c r="B357" s="93"/>
      <c r="C357" s="23">
        <v>351</v>
      </c>
      <c r="D357" s="12">
        <v>0.5</v>
      </c>
      <c r="E357" s="23">
        <v>351</v>
      </c>
      <c r="F357" s="12">
        <v>0.5</v>
      </c>
    </row>
    <row r="358" spans="2:6" ht="15" customHeight="1" x14ac:dyDescent="0.25">
      <c r="B358" s="93"/>
      <c r="C358" s="23">
        <v>352</v>
      </c>
      <c r="D358" s="12">
        <v>0.5</v>
      </c>
      <c r="E358" s="23">
        <v>352</v>
      </c>
      <c r="F358" s="12">
        <v>0.5</v>
      </c>
    </row>
    <row r="359" spans="2:6" ht="15" customHeight="1" x14ac:dyDescent="0.25">
      <c r="B359" s="93"/>
      <c r="C359" s="23">
        <v>353</v>
      </c>
      <c r="D359" s="12">
        <v>0.5</v>
      </c>
      <c r="E359" s="23">
        <v>353</v>
      </c>
      <c r="F359" s="12">
        <v>0.5</v>
      </c>
    </row>
    <row r="360" spans="2:6" ht="15" customHeight="1" x14ac:dyDescent="0.25">
      <c r="B360" s="93"/>
      <c r="C360" s="23">
        <v>354</v>
      </c>
      <c r="D360" s="12">
        <v>0.5</v>
      </c>
      <c r="E360" s="23">
        <v>354</v>
      </c>
      <c r="F360" s="12">
        <v>0.5</v>
      </c>
    </row>
    <row r="361" spans="2:6" ht="15" customHeight="1" x14ac:dyDescent="0.25">
      <c r="B361" s="93"/>
      <c r="C361" s="23">
        <v>355</v>
      </c>
      <c r="D361" s="12">
        <v>0.5</v>
      </c>
      <c r="E361" s="23">
        <v>355</v>
      </c>
      <c r="F361" s="12">
        <v>0.5</v>
      </c>
    </row>
    <row r="362" spans="2:6" ht="15" customHeight="1" x14ac:dyDescent="0.25">
      <c r="B362" s="93"/>
      <c r="C362" s="23">
        <v>356</v>
      </c>
      <c r="D362" s="12">
        <v>0.5</v>
      </c>
      <c r="E362" s="23">
        <v>356</v>
      </c>
      <c r="F362" s="12">
        <v>0.5</v>
      </c>
    </row>
    <row r="363" spans="2:6" ht="15" customHeight="1" x14ac:dyDescent="0.25">
      <c r="B363" s="93"/>
      <c r="C363" s="23">
        <v>357</v>
      </c>
      <c r="D363" s="12">
        <v>0.5</v>
      </c>
      <c r="E363" s="23">
        <v>357</v>
      </c>
      <c r="F363" s="12">
        <v>0.5</v>
      </c>
    </row>
    <row r="364" spans="2:6" ht="15" customHeight="1" x14ac:dyDescent="0.25">
      <c r="B364" s="93"/>
      <c r="C364" s="23">
        <v>358</v>
      </c>
      <c r="D364" s="12">
        <v>0.5</v>
      </c>
      <c r="E364" s="23">
        <v>358</v>
      </c>
      <c r="F364" s="12">
        <v>0.5</v>
      </c>
    </row>
    <row r="365" spans="2:6" ht="15" customHeight="1" x14ac:dyDescent="0.25">
      <c r="B365" s="93"/>
      <c r="C365" s="23">
        <v>359</v>
      </c>
      <c r="D365" s="12">
        <v>0.5</v>
      </c>
      <c r="E365" s="23">
        <v>359</v>
      </c>
      <c r="F365" s="12">
        <v>0.5</v>
      </c>
    </row>
    <row r="366" spans="2:6" ht="15" customHeight="1" thickBot="1" x14ac:dyDescent="0.3">
      <c r="B366" s="94"/>
      <c r="C366" s="9">
        <v>360</v>
      </c>
      <c r="D366" s="10">
        <v>0.5</v>
      </c>
      <c r="E366" s="9">
        <v>360</v>
      </c>
      <c r="F366" s="10">
        <v>0.5</v>
      </c>
    </row>
    <row r="367" spans="2:6" ht="15" customHeight="1" thickTop="1" x14ac:dyDescent="0.25">
      <c r="B367" s="95">
        <v>31</v>
      </c>
      <c r="C367" s="24">
        <v>361</v>
      </c>
      <c r="D367" s="21">
        <v>0.5</v>
      </c>
      <c r="E367" s="24">
        <v>361</v>
      </c>
      <c r="F367" s="21">
        <v>0.5</v>
      </c>
    </row>
    <row r="368" spans="2:6" ht="15" customHeight="1" x14ac:dyDescent="0.25">
      <c r="B368" s="96"/>
      <c r="C368" s="24">
        <v>362</v>
      </c>
      <c r="D368" s="21">
        <v>0.5</v>
      </c>
      <c r="E368" s="24">
        <v>362</v>
      </c>
      <c r="F368" s="21">
        <v>0.5</v>
      </c>
    </row>
    <row r="369" spans="2:6" ht="15" customHeight="1" x14ac:dyDescent="0.25">
      <c r="B369" s="96"/>
      <c r="C369" s="24">
        <v>363</v>
      </c>
      <c r="D369" s="21">
        <v>0.5</v>
      </c>
      <c r="E369" s="24">
        <v>363</v>
      </c>
      <c r="F369" s="21">
        <v>0.5</v>
      </c>
    </row>
    <row r="370" spans="2:6" ht="15" customHeight="1" x14ac:dyDescent="0.25">
      <c r="B370" s="96"/>
      <c r="C370" s="24">
        <v>364</v>
      </c>
      <c r="D370" s="21">
        <v>0.5</v>
      </c>
      <c r="E370" s="24">
        <v>364</v>
      </c>
      <c r="F370" s="21">
        <v>0.5</v>
      </c>
    </row>
    <row r="371" spans="2:6" ht="15" customHeight="1" x14ac:dyDescent="0.25">
      <c r="B371" s="96"/>
      <c r="C371" s="24">
        <v>365</v>
      </c>
      <c r="D371" s="21">
        <v>0.5</v>
      </c>
      <c r="E371" s="24">
        <v>365</v>
      </c>
      <c r="F371" s="21">
        <v>0.5</v>
      </c>
    </row>
    <row r="372" spans="2:6" ht="15" customHeight="1" x14ac:dyDescent="0.25">
      <c r="B372" s="96"/>
      <c r="C372" s="24">
        <v>366</v>
      </c>
      <c r="D372" s="21">
        <v>0.5</v>
      </c>
      <c r="E372" s="24">
        <v>366</v>
      </c>
      <c r="F372" s="21">
        <v>0.5</v>
      </c>
    </row>
    <row r="373" spans="2:6" ht="15" customHeight="1" x14ac:dyDescent="0.25">
      <c r="B373" s="96"/>
      <c r="C373" s="24">
        <v>367</v>
      </c>
      <c r="D373" s="21">
        <v>0.5</v>
      </c>
      <c r="E373" s="24">
        <v>367</v>
      </c>
      <c r="F373" s="21">
        <v>0.5</v>
      </c>
    </row>
    <row r="374" spans="2:6" ht="15" customHeight="1" x14ac:dyDescent="0.25">
      <c r="B374" s="96"/>
      <c r="C374" s="24">
        <v>368</v>
      </c>
      <c r="D374" s="21">
        <v>0.5</v>
      </c>
      <c r="E374" s="24">
        <v>368</v>
      </c>
      <c r="F374" s="21">
        <v>0.5</v>
      </c>
    </row>
    <row r="375" spans="2:6" ht="15" customHeight="1" x14ac:dyDescent="0.25">
      <c r="B375" s="96"/>
      <c r="C375" s="24">
        <v>369</v>
      </c>
      <c r="D375" s="21">
        <v>0.5</v>
      </c>
      <c r="E375" s="24">
        <v>369</v>
      </c>
      <c r="F375" s="21">
        <v>0.5</v>
      </c>
    </row>
    <row r="376" spans="2:6" ht="15" customHeight="1" x14ac:dyDescent="0.25">
      <c r="B376" s="96"/>
      <c r="C376" s="24">
        <v>370</v>
      </c>
      <c r="D376" s="21">
        <v>0.5</v>
      </c>
      <c r="E376" s="24">
        <v>370</v>
      </c>
      <c r="F376" s="21">
        <v>0.5</v>
      </c>
    </row>
    <row r="377" spans="2:6" ht="15" customHeight="1" x14ac:dyDescent="0.25">
      <c r="B377" s="96"/>
      <c r="C377" s="24">
        <v>371</v>
      </c>
      <c r="D377" s="21">
        <v>0.5</v>
      </c>
      <c r="E377" s="24">
        <v>371</v>
      </c>
      <c r="F377" s="21">
        <v>0.5</v>
      </c>
    </row>
    <row r="378" spans="2:6" ht="15" customHeight="1" thickBot="1" x14ac:dyDescent="0.3">
      <c r="B378" s="97"/>
      <c r="C378" s="18">
        <v>372</v>
      </c>
      <c r="D378" s="19">
        <v>0.5</v>
      </c>
      <c r="E378" s="18">
        <v>372</v>
      </c>
      <c r="F378" s="19">
        <v>0.5</v>
      </c>
    </row>
    <row r="379" spans="2:6" ht="15" customHeight="1" thickTop="1" x14ac:dyDescent="0.25">
      <c r="B379" s="92">
        <v>32</v>
      </c>
      <c r="C379" s="23">
        <v>373</v>
      </c>
      <c r="D379" s="12">
        <v>0.5</v>
      </c>
      <c r="E379" s="23">
        <v>373</v>
      </c>
      <c r="F379" s="12">
        <v>0.5</v>
      </c>
    </row>
    <row r="380" spans="2:6" ht="15" customHeight="1" x14ac:dyDescent="0.25">
      <c r="B380" s="93"/>
      <c r="C380" s="23">
        <v>374</v>
      </c>
      <c r="D380" s="12">
        <v>0.5</v>
      </c>
      <c r="E380" s="23">
        <v>374</v>
      </c>
      <c r="F380" s="12">
        <v>0.5</v>
      </c>
    </row>
    <row r="381" spans="2:6" ht="15" customHeight="1" x14ac:dyDescent="0.25">
      <c r="B381" s="93"/>
      <c r="C381" s="23">
        <v>375</v>
      </c>
      <c r="D381" s="12">
        <v>0.5</v>
      </c>
      <c r="E381" s="23">
        <v>375</v>
      </c>
      <c r="F381" s="12">
        <v>0.5</v>
      </c>
    </row>
    <row r="382" spans="2:6" ht="15" customHeight="1" x14ac:dyDescent="0.25">
      <c r="B382" s="93"/>
      <c r="C382" s="23">
        <v>376</v>
      </c>
      <c r="D382" s="12">
        <v>0.5</v>
      </c>
      <c r="E382" s="23">
        <v>376</v>
      </c>
      <c r="F382" s="12">
        <v>0.5</v>
      </c>
    </row>
    <row r="383" spans="2:6" ht="15" customHeight="1" x14ac:dyDescent="0.25">
      <c r="B383" s="93"/>
      <c r="C383" s="23">
        <v>377</v>
      </c>
      <c r="D383" s="12">
        <v>0.5</v>
      </c>
      <c r="E383" s="23">
        <v>377</v>
      </c>
      <c r="F383" s="12">
        <v>0.5</v>
      </c>
    </row>
    <row r="384" spans="2:6" ht="15" customHeight="1" x14ac:dyDescent="0.25">
      <c r="B384" s="93"/>
      <c r="C384" s="23">
        <v>378</v>
      </c>
      <c r="D384" s="12">
        <v>0.5</v>
      </c>
      <c r="E384" s="23">
        <v>378</v>
      </c>
      <c r="F384" s="12">
        <v>0.5</v>
      </c>
    </row>
    <row r="385" spans="2:6" ht="15" customHeight="1" x14ac:dyDescent="0.25">
      <c r="B385" s="93"/>
      <c r="C385" s="23">
        <v>379</v>
      </c>
      <c r="D385" s="12">
        <v>0.5</v>
      </c>
      <c r="E385" s="23">
        <v>379</v>
      </c>
      <c r="F385" s="12">
        <v>0.5</v>
      </c>
    </row>
    <row r="386" spans="2:6" ht="15" customHeight="1" x14ac:dyDescent="0.25">
      <c r="B386" s="93"/>
      <c r="C386" s="23">
        <v>380</v>
      </c>
      <c r="D386" s="12">
        <v>0.5</v>
      </c>
      <c r="E386" s="23">
        <v>380</v>
      </c>
      <c r="F386" s="12">
        <v>0.5</v>
      </c>
    </row>
    <row r="387" spans="2:6" ht="15" customHeight="1" x14ac:dyDescent="0.25">
      <c r="B387" s="93"/>
      <c r="C387" s="23">
        <v>381</v>
      </c>
      <c r="D387" s="12">
        <v>0.5</v>
      </c>
      <c r="E387" s="23">
        <v>381</v>
      </c>
      <c r="F387" s="12">
        <v>0.5</v>
      </c>
    </row>
    <row r="388" spans="2:6" ht="15" customHeight="1" x14ac:dyDescent="0.25">
      <c r="B388" s="93"/>
      <c r="C388" s="23">
        <v>382</v>
      </c>
      <c r="D388" s="12">
        <v>0.5</v>
      </c>
      <c r="E388" s="23">
        <v>382</v>
      </c>
      <c r="F388" s="12">
        <v>0.5</v>
      </c>
    </row>
    <row r="389" spans="2:6" ht="15" customHeight="1" x14ac:dyDescent="0.25">
      <c r="B389" s="93"/>
      <c r="C389" s="23">
        <v>383</v>
      </c>
      <c r="D389" s="12">
        <v>0.5</v>
      </c>
      <c r="E389" s="23">
        <v>383</v>
      </c>
      <c r="F389" s="12">
        <v>0.5</v>
      </c>
    </row>
    <row r="390" spans="2:6" ht="15" customHeight="1" thickBot="1" x14ac:dyDescent="0.3">
      <c r="B390" s="94"/>
      <c r="C390" s="9">
        <v>384</v>
      </c>
      <c r="D390" s="10">
        <v>0.5</v>
      </c>
      <c r="E390" s="9">
        <v>384</v>
      </c>
      <c r="F390" s="10">
        <v>0.5</v>
      </c>
    </row>
    <row r="391" spans="2:6" ht="15" customHeight="1" thickTop="1" x14ac:dyDescent="0.25">
      <c r="B391" s="95">
        <v>33</v>
      </c>
      <c r="C391" s="24">
        <v>385</v>
      </c>
      <c r="D391" s="21">
        <v>0.5</v>
      </c>
      <c r="E391" s="24">
        <v>385</v>
      </c>
      <c r="F391" s="21">
        <v>0.5</v>
      </c>
    </row>
    <row r="392" spans="2:6" ht="15" customHeight="1" x14ac:dyDescent="0.25">
      <c r="B392" s="96"/>
      <c r="C392" s="24">
        <v>386</v>
      </c>
      <c r="D392" s="21">
        <v>0.5</v>
      </c>
      <c r="E392" s="24">
        <v>386</v>
      </c>
      <c r="F392" s="21">
        <v>0.5</v>
      </c>
    </row>
    <row r="393" spans="2:6" ht="15" customHeight="1" x14ac:dyDescent="0.25">
      <c r="B393" s="96"/>
      <c r="C393" s="24">
        <v>387</v>
      </c>
      <c r="D393" s="21">
        <v>0.5</v>
      </c>
      <c r="E393" s="24">
        <v>387</v>
      </c>
      <c r="F393" s="21">
        <v>0.5</v>
      </c>
    </row>
    <row r="394" spans="2:6" ht="15" customHeight="1" x14ac:dyDescent="0.25">
      <c r="B394" s="96"/>
      <c r="C394" s="24">
        <v>388</v>
      </c>
      <c r="D394" s="21">
        <v>0.5</v>
      </c>
      <c r="E394" s="24">
        <v>388</v>
      </c>
      <c r="F394" s="21">
        <v>0.5</v>
      </c>
    </row>
    <row r="395" spans="2:6" ht="15" customHeight="1" x14ac:dyDescent="0.25">
      <c r="B395" s="96"/>
      <c r="C395" s="24">
        <v>389</v>
      </c>
      <c r="D395" s="21">
        <v>0.5</v>
      </c>
      <c r="E395" s="24">
        <v>389</v>
      </c>
      <c r="F395" s="21">
        <v>0.5</v>
      </c>
    </row>
    <row r="396" spans="2:6" ht="15" customHeight="1" x14ac:dyDescent="0.25">
      <c r="B396" s="96"/>
      <c r="C396" s="24">
        <v>390</v>
      </c>
      <c r="D396" s="21">
        <v>0.5</v>
      </c>
      <c r="E396" s="24">
        <v>390</v>
      </c>
      <c r="F396" s="21">
        <v>0.5</v>
      </c>
    </row>
    <row r="397" spans="2:6" ht="15" customHeight="1" x14ac:dyDescent="0.25">
      <c r="B397" s="96"/>
      <c r="C397" s="24">
        <v>391</v>
      </c>
      <c r="D397" s="21">
        <v>0.5</v>
      </c>
      <c r="E397" s="24">
        <v>391</v>
      </c>
      <c r="F397" s="21">
        <v>0.5</v>
      </c>
    </row>
    <row r="398" spans="2:6" ht="15" customHeight="1" x14ac:dyDescent="0.25">
      <c r="B398" s="96"/>
      <c r="C398" s="24">
        <v>392</v>
      </c>
      <c r="D398" s="21">
        <v>0.5</v>
      </c>
      <c r="E398" s="24">
        <v>392</v>
      </c>
      <c r="F398" s="21">
        <v>0.5</v>
      </c>
    </row>
    <row r="399" spans="2:6" ht="15" customHeight="1" x14ac:dyDescent="0.25">
      <c r="B399" s="96"/>
      <c r="C399" s="24">
        <v>393</v>
      </c>
      <c r="D399" s="21">
        <v>0.5</v>
      </c>
      <c r="E399" s="24">
        <v>393</v>
      </c>
      <c r="F399" s="21">
        <v>0.5</v>
      </c>
    </row>
    <row r="400" spans="2:6" ht="15" customHeight="1" x14ac:dyDescent="0.25">
      <c r="B400" s="96"/>
      <c r="C400" s="24">
        <v>394</v>
      </c>
      <c r="D400" s="21">
        <v>0.5</v>
      </c>
      <c r="E400" s="24">
        <v>394</v>
      </c>
      <c r="F400" s="21">
        <v>0.5</v>
      </c>
    </row>
    <row r="401" spans="2:6" ht="15" customHeight="1" x14ac:dyDescent="0.25">
      <c r="B401" s="96"/>
      <c r="C401" s="24">
        <v>395</v>
      </c>
      <c r="D401" s="21">
        <v>0.5</v>
      </c>
      <c r="E401" s="24">
        <v>395</v>
      </c>
      <c r="F401" s="21">
        <v>0.5</v>
      </c>
    </row>
    <row r="402" spans="2:6" ht="15" customHeight="1" thickBot="1" x14ac:dyDescent="0.3">
      <c r="B402" s="97"/>
      <c r="C402" s="18">
        <v>396</v>
      </c>
      <c r="D402" s="19">
        <v>0.5</v>
      </c>
      <c r="E402" s="18">
        <v>396</v>
      </c>
      <c r="F402" s="19">
        <v>0.5</v>
      </c>
    </row>
    <row r="403" spans="2:6" ht="15" customHeight="1" thickTop="1" x14ac:dyDescent="0.25">
      <c r="B403" s="92">
        <v>34</v>
      </c>
      <c r="C403" s="23">
        <v>397</v>
      </c>
      <c r="D403" s="12">
        <v>0.5</v>
      </c>
      <c r="E403" s="23">
        <v>397</v>
      </c>
      <c r="F403" s="12">
        <v>0.5</v>
      </c>
    </row>
    <row r="404" spans="2:6" ht="15" customHeight="1" x14ac:dyDescent="0.25">
      <c r="B404" s="93"/>
      <c r="C404" s="23">
        <v>398</v>
      </c>
      <c r="D404" s="12">
        <v>0.5</v>
      </c>
      <c r="E404" s="23">
        <v>398</v>
      </c>
      <c r="F404" s="12">
        <v>0.5</v>
      </c>
    </row>
    <row r="405" spans="2:6" ht="15" customHeight="1" x14ac:dyDescent="0.25">
      <c r="B405" s="93"/>
      <c r="C405" s="23">
        <v>399</v>
      </c>
      <c r="D405" s="12">
        <v>0.5</v>
      </c>
      <c r="E405" s="23">
        <v>399</v>
      </c>
      <c r="F405" s="12">
        <v>0.5</v>
      </c>
    </row>
    <row r="406" spans="2:6" ht="15" customHeight="1" x14ac:dyDescent="0.25">
      <c r="B406" s="93"/>
      <c r="C406" s="23">
        <v>400</v>
      </c>
      <c r="D406" s="12">
        <v>0.5</v>
      </c>
      <c r="E406" s="23">
        <v>400</v>
      </c>
      <c r="F406" s="12">
        <v>0.5</v>
      </c>
    </row>
    <row r="407" spans="2:6" ht="15" customHeight="1" x14ac:dyDescent="0.25">
      <c r="B407" s="93"/>
      <c r="C407" s="23">
        <v>401</v>
      </c>
      <c r="D407" s="12">
        <v>0.5</v>
      </c>
      <c r="E407" s="23">
        <v>401</v>
      </c>
      <c r="F407" s="12">
        <v>0.5</v>
      </c>
    </row>
    <row r="408" spans="2:6" ht="15" customHeight="1" x14ac:dyDescent="0.25">
      <c r="B408" s="93"/>
      <c r="C408" s="23">
        <v>402</v>
      </c>
      <c r="D408" s="12">
        <v>0.5</v>
      </c>
      <c r="E408" s="23">
        <v>402</v>
      </c>
      <c r="F408" s="12">
        <v>0.5</v>
      </c>
    </row>
    <row r="409" spans="2:6" ht="15" customHeight="1" x14ac:dyDescent="0.25">
      <c r="B409" s="93"/>
      <c r="C409" s="23">
        <v>403</v>
      </c>
      <c r="D409" s="12">
        <v>0.5</v>
      </c>
      <c r="E409" s="23">
        <v>403</v>
      </c>
      <c r="F409" s="12">
        <v>0.5</v>
      </c>
    </row>
    <row r="410" spans="2:6" ht="15" customHeight="1" x14ac:dyDescent="0.25">
      <c r="B410" s="93"/>
      <c r="C410" s="23">
        <v>404</v>
      </c>
      <c r="D410" s="12">
        <v>0.5</v>
      </c>
      <c r="E410" s="23">
        <v>404</v>
      </c>
      <c r="F410" s="12">
        <v>0.5</v>
      </c>
    </row>
    <row r="411" spans="2:6" ht="15" customHeight="1" x14ac:dyDescent="0.25">
      <c r="B411" s="93"/>
      <c r="C411" s="23">
        <v>405</v>
      </c>
      <c r="D411" s="12">
        <v>0.5</v>
      </c>
      <c r="E411" s="23">
        <v>405</v>
      </c>
      <c r="F411" s="12">
        <v>0.5</v>
      </c>
    </row>
    <row r="412" spans="2:6" ht="15" customHeight="1" x14ac:dyDescent="0.25">
      <c r="B412" s="93"/>
      <c r="C412" s="23">
        <v>406</v>
      </c>
      <c r="D412" s="12">
        <v>0.5</v>
      </c>
      <c r="E412" s="23">
        <v>406</v>
      </c>
      <c r="F412" s="12">
        <v>0.5</v>
      </c>
    </row>
    <row r="413" spans="2:6" ht="15" customHeight="1" x14ac:dyDescent="0.25">
      <c r="B413" s="93"/>
      <c r="C413" s="23">
        <v>407</v>
      </c>
      <c r="D413" s="12">
        <v>0.5</v>
      </c>
      <c r="E413" s="23">
        <v>407</v>
      </c>
      <c r="F413" s="12">
        <v>0.5</v>
      </c>
    </row>
    <row r="414" spans="2:6" ht="15" customHeight="1" thickBot="1" x14ac:dyDescent="0.3">
      <c r="B414" s="94"/>
      <c r="C414" s="9">
        <v>408</v>
      </c>
      <c r="D414" s="10">
        <v>0.5</v>
      </c>
      <c r="E414" s="9">
        <v>408</v>
      </c>
      <c r="F414" s="10">
        <v>0.5</v>
      </c>
    </row>
    <row r="415" spans="2:6" ht="15" customHeight="1" thickTop="1" x14ac:dyDescent="0.25">
      <c r="B415" s="95">
        <v>35</v>
      </c>
      <c r="C415" s="24">
        <v>409</v>
      </c>
      <c r="D415" s="21">
        <v>0.5</v>
      </c>
      <c r="E415" s="24">
        <v>409</v>
      </c>
      <c r="F415" s="21">
        <v>0.5</v>
      </c>
    </row>
    <row r="416" spans="2:6" ht="15" customHeight="1" x14ac:dyDescent="0.25">
      <c r="B416" s="96"/>
      <c r="C416" s="24">
        <v>410</v>
      </c>
      <c r="D416" s="21">
        <v>0.5</v>
      </c>
      <c r="E416" s="24">
        <v>410</v>
      </c>
      <c r="F416" s="21">
        <v>0.5</v>
      </c>
    </row>
    <row r="417" spans="2:6" ht="15" customHeight="1" x14ac:dyDescent="0.25">
      <c r="B417" s="96"/>
      <c r="C417" s="24">
        <v>411</v>
      </c>
      <c r="D417" s="21">
        <v>0.5</v>
      </c>
      <c r="E417" s="24">
        <v>411</v>
      </c>
      <c r="F417" s="21">
        <v>0.5</v>
      </c>
    </row>
    <row r="418" spans="2:6" ht="15" customHeight="1" x14ac:dyDescent="0.25">
      <c r="B418" s="96"/>
      <c r="C418" s="24">
        <v>412</v>
      </c>
      <c r="D418" s="21">
        <v>0.5</v>
      </c>
      <c r="E418" s="24">
        <v>412</v>
      </c>
      <c r="F418" s="21">
        <v>0.5</v>
      </c>
    </row>
    <row r="419" spans="2:6" ht="15" customHeight="1" x14ac:dyDescent="0.25">
      <c r="B419" s="96"/>
      <c r="C419" s="24">
        <v>413</v>
      </c>
      <c r="D419" s="21">
        <v>0.5</v>
      </c>
      <c r="E419" s="24">
        <v>413</v>
      </c>
      <c r="F419" s="21">
        <v>0.5</v>
      </c>
    </row>
    <row r="420" spans="2:6" ht="15" customHeight="1" x14ac:dyDescent="0.25">
      <c r="B420" s="96"/>
      <c r="C420" s="24">
        <v>414</v>
      </c>
      <c r="D420" s="21">
        <v>0.5</v>
      </c>
      <c r="E420" s="24">
        <v>414</v>
      </c>
      <c r="F420" s="21">
        <v>0.5</v>
      </c>
    </row>
    <row r="421" spans="2:6" ht="15" customHeight="1" x14ac:dyDescent="0.25">
      <c r="B421" s="96"/>
      <c r="C421" s="24">
        <v>415</v>
      </c>
      <c r="D421" s="21">
        <v>0.5</v>
      </c>
      <c r="E421" s="24">
        <v>415</v>
      </c>
      <c r="F421" s="21">
        <v>0.5</v>
      </c>
    </row>
    <row r="422" spans="2:6" ht="15" customHeight="1" x14ac:dyDescent="0.25">
      <c r="B422" s="96"/>
      <c r="C422" s="24">
        <v>416</v>
      </c>
      <c r="D422" s="21">
        <v>0.5</v>
      </c>
      <c r="E422" s="24">
        <v>416</v>
      </c>
      <c r="F422" s="21">
        <v>0.5</v>
      </c>
    </row>
    <row r="423" spans="2:6" ht="15" customHeight="1" x14ac:dyDescent="0.25">
      <c r="B423" s="96"/>
      <c r="C423" s="24">
        <v>417</v>
      </c>
      <c r="D423" s="21">
        <v>0.5</v>
      </c>
      <c r="E423" s="24">
        <v>417</v>
      </c>
      <c r="F423" s="21">
        <v>0.5</v>
      </c>
    </row>
    <row r="424" spans="2:6" ht="15" customHeight="1" x14ac:dyDescent="0.25">
      <c r="B424" s="96"/>
      <c r="C424" s="24">
        <v>418</v>
      </c>
      <c r="D424" s="21">
        <v>0.5</v>
      </c>
      <c r="E424" s="24">
        <v>418</v>
      </c>
      <c r="F424" s="21">
        <v>0.5</v>
      </c>
    </row>
    <row r="425" spans="2:6" ht="15" customHeight="1" x14ac:dyDescent="0.25">
      <c r="B425" s="96"/>
      <c r="C425" s="24">
        <v>419</v>
      </c>
      <c r="D425" s="21">
        <v>0.5</v>
      </c>
      <c r="E425" s="24">
        <v>419</v>
      </c>
      <c r="F425" s="21">
        <v>0.5</v>
      </c>
    </row>
    <row r="426" spans="2:6" ht="15" customHeight="1" thickBot="1" x14ac:dyDescent="0.3">
      <c r="B426" s="97"/>
      <c r="C426" s="18">
        <v>420</v>
      </c>
      <c r="D426" s="19">
        <v>0.5</v>
      </c>
      <c r="E426" s="18">
        <v>420</v>
      </c>
      <c r="F426" s="19">
        <v>0.5</v>
      </c>
    </row>
    <row r="427" spans="2:6" ht="15" customHeight="1" thickTop="1" x14ac:dyDescent="0.25">
      <c r="B427" s="92">
        <v>36</v>
      </c>
      <c r="C427" s="23">
        <v>421</v>
      </c>
      <c r="D427" s="12">
        <v>0.5</v>
      </c>
      <c r="E427" s="23">
        <v>421</v>
      </c>
      <c r="F427" s="12">
        <v>0.5</v>
      </c>
    </row>
    <row r="428" spans="2:6" ht="15" customHeight="1" x14ac:dyDescent="0.25">
      <c r="B428" s="93"/>
      <c r="C428" s="23">
        <v>422</v>
      </c>
      <c r="D428" s="12">
        <v>0.5</v>
      </c>
      <c r="E428" s="23">
        <v>422</v>
      </c>
      <c r="F428" s="12">
        <v>0.5</v>
      </c>
    </row>
    <row r="429" spans="2:6" ht="15" customHeight="1" x14ac:dyDescent="0.25">
      <c r="B429" s="93"/>
      <c r="C429" s="23">
        <v>423</v>
      </c>
      <c r="D429" s="12">
        <v>0.5</v>
      </c>
      <c r="E429" s="23">
        <v>423</v>
      </c>
      <c r="F429" s="12">
        <v>0.5</v>
      </c>
    </row>
    <row r="430" spans="2:6" ht="15" customHeight="1" x14ac:dyDescent="0.25">
      <c r="B430" s="93"/>
      <c r="C430" s="23">
        <v>424</v>
      </c>
      <c r="D430" s="12">
        <v>0.5</v>
      </c>
      <c r="E430" s="23">
        <v>424</v>
      </c>
      <c r="F430" s="12">
        <v>0.5</v>
      </c>
    </row>
    <row r="431" spans="2:6" ht="15" customHeight="1" x14ac:dyDescent="0.25">
      <c r="B431" s="93"/>
      <c r="C431" s="23">
        <v>425</v>
      </c>
      <c r="D431" s="12">
        <v>0.5</v>
      </c>
      <c r="E431" s="23">
        <v>425</v>
      </c>
      <c r="F431" s="12">
        <v>0.5</v>
      </c>
    </row>
    <row r="432" spans="2:6" ht="15" customHeight="1" x14ac:dyDescent="0.25">
      <c r="B432" s="93"/>
      <c r="C432" s="23">
        <v>426</v>
      </c>
      <c r="D432" s="12">
        <v>0.5</v>
      </c>
      <c r="E432" s="23">
        <v>426</v>
      </c>
      <c r="F432" s="12">
        <v>0.5</v>
      </c>
    </row>
    <row r="433" spans="2:6" ht="15" customHeight="1" x14ac:dyDescent="0.25">
      <c r="B433" s="93"/>
      <c r="C433" s="23">
        <v>427</v>
      </c>
      <c r="D433" s="12">
        <v>0.5</v>
      </c>
      <c r="E433" s="23">
        <v>427</v>
      </c>
      <c r="F433" s="12">
        <v>0.5</v>
      </c>
    </row>
    <row r="434" spans="2:6" ht="15" customHeight="1" x14ac:dyDescent="0.25">
      <c r="B434" s="93"/>
      <c r="C434" s="23">
        <v>428</v>
      </c>
      <c r="D434" s="12">
        <v>0.5</v>
      </c>
      <c r="E434" s="23">
        <v>428</v>
      </c>
      <c r="F434" s="12">
        <v>0.5</v>
      </c>
    </row>
    <row r="435" spans="2:6" ht="15" customHeight="1" x14ac:dyDescent="0.25">
      <c r="B435" s="93"/>
      <c r="C435" s="23">
        <v>429</v>
      </c>
      <c r="D435" s="12">
        <v>0.5</v>
      </c>
      <c r="E435" s="23">
        <v>429</v>
      </c>
      <c r="F435" s="12">
        <v>0.5</v>
      </c>
    </row>
    <row r="436" spans="2:6" ht="15" customHeight="1" x14ac:dyDescent="0.25">
      <c r="B436" s="93"/>
      <c r="C436" s="23">
        <v>430</v>
      </c>
      <c r="D436" s="12">
        <v>0.5</v>
      </c>
      <c r="E436" s="23">
        <v>430</v>
      </c>
      <c r="F436" s="12">
        <v>0.5</v>
      </c>
    </row>
    <row r="437" spans="2:6" ht="15" customHeight="1" x14ac:dyDescent="0.25">
      <c r="B437" s="93"/>
      <c r="C437" s="23">
        <v>431</v>
      </c>
      <c r="D437" s="12">
        <v>0.5</v>
      </c>
      <c r="E437" s="23">
        <v>431</v>
      </c>
      <c r="F437" s="12">
        <v>0.5</v>
      </c>
    </row>
    <row r="438" spans="2:6" ht="15" customHeight="1" thickBot="1" x14ac:dyDescent="0.3">
      <c r="B438" s="94"/>
      <c r="C438" s="9">
        <v>432</v>
      </c>
      <c r="D438" s="10">
        <v>0.5</v>
      </c>
      <c r="E438" s="9">
        <v>432</v>
      </c>
      <c r="F438" s="10">
        <v>0.5</v>
      </c>
    </row>
    <row r="439" spans="2:6" ht="15" customHeight="1" thickTop="1" x14ac:dyDescent="0.25">
      <c r="B439" s="95">
        <v>37</v>
      </c>
      <c r="C439" s="24">
        <v>433</v>
      </c>
      <c r="D439" s="21">
        <v>0.5</v>
      </c>
      <c r="E439" s="24">
        <v>433</v>
      </c>
      <c r="F439" s="21">
        <v>0.5</v>
      </c>
    </row>
    <row r="440" spans="2:6" ht="15" customHeight="1" x14ac:dyDescent="0.25">
      <c r="B440" s="96"/>
      <c r="C440" s="24">
        <v>434</v>
      </c>
      <c r="D440" s="21">
        <v>0.5</v>
      </c>
      <c r="E440" s="24">
        <v>434</v>
      </c>
      <c r="F440" s="21">
        <v>0.5</v>
      </c>
    </row>
    <row r="441" spans="2:6" ht="15" customHeight="1" x14ac:dyDescent="0.25">
      <c r="B441" s="96"/>
      <c r="C441" s="24">
        <v>435</v>
      </c>
      <c r="D441" s="21">
        <v>0.5</v>
      </c>
      <c r="E441" s="24">
        <v>435</v>
      </c>
      <c r="F441" s="21">
        <v>0.5</v>
      </c>
    </row>
    <row r="442" spans="2:6" ht="15" customHeight="1" x14ac:dyDescent="0.25">
      <c r="B442" s="96"/>
      <c r="C442" s="24">
        <v>436</v>
      </c>
      <c r="D442" s="21">
        <v>0.5</v>
      </c>
      <c r="E442" s="24">
        <v>436</v>
      </c>
      <c r="F442" s="21">
        <v>0.5</v>
      </c>
    </row>
    <row r="443" spans="2:6" ht="15" customHeight="1" x14ac:dyDescent="0.25">
      <c r="B443" s="96"/>
      <c r="C443" s="24">
        <v>437</v>
      </c>
      <c r="D443" s="21">
        <v>0.5</v>
      </c>
      <c r="E443" s="24">
        <v>437</v>
      </c>
      <c r="F443" s="21">
        <v>0.5</v>
      </c>
    </row>
    <row r="444" spans="2:6" ht="15" customHeight="1" x14ac:dyDescent="0.25">
      <c r="B444" s="96"/>
      <c r="C444" s="24">
        <v>438</v>
      </c>
      <c r="D444" s="21">
        <v>0.5</v>
      </c>
      <c r="E444" s="24">
        <v>438</v>
      </c>
      <c r="F444" s="21">
        <v>0.5</v>
      </c>
    </row>
    <row r="445" spans="2:6" ht="15" customHeight="1" x14ac:dyDescent="0.25">
      <c r="B445" s="96"/>
      <c r="C445" s="24">
        <v>439</v>
      </c>
      <c r="D445" s="21">
        <v>0.5</v>
      </c>
      <c r="E445" s="24">
        <v>439</v>
      </c>
      <c r="F445" s="21">
        <v>0.5</v>
      </c>
    </row>
    <row r="446" spans="2:6" ht="15" customHeight="1" x14ac:dyDescent="0.25">
      <c r="B446" s="96"/>
      <c r="C446" s="24">
        <v>440</v>
      </c>
      <c r="D446" s="21">
        <v>0.5</v>
      </c>
      <c r="E446" s="24">
        <v>440</v>
      </c>
      <c r="F446" s="21">
        <v>0.5</v>
      </c>
    </row>
    <row r="447" spans="2:6" ht="15" customHeight="1" x14ac:dyDescent="0.25">
      <c r="B447" s="96"/>
      <c r="C447" s="24">
        <v>441</v>
      </c>
      <c r="D447" s="21">
        <v>0.5</v>
      </c>
      <c r="E447" s="24">
        <v>441</v>
      </c>
      <c r="F447" s="21">
        <v>0.5</v>
      </c>
    </row>
    <row r="448" spans="2:6" ht="15" customHeight="1" x14ac:dyDescent="0.25">
      <c r="B448" s="96"/>
      <c r="C448" s="24">
        <v>442</v>
      </c>
      <c r="D448" s="21">
        <v>0.5</v>
      </c>
      <c r="E448" s="24">
        <v>442</v>
      </c>
      <c r="F448" s="21">
        <v>0.5</v>
      </c>
    </row>
    <row r="449" spans="2:6" ht="15" customHeight="1" x14ac:dyDescent="0.25">
      <c r="B449" s="96"/>
      <c r="C449" s="24">
        <v>443</v>
      </c>
      <c r="D449" s="21">
        <v>0.5</v>
      </c>
      <c r="E449" s="24">
        <v>443</v>
      </c>
      <c r="F449" s="21">
        <v>0.5</v>
      </c>
    </row>
    <row r="450" spans="2:6" ht="15" customHeight="1" thickBot="1" x14ac:dyDescent="0.3">
      <c r="B450" s="97"/>
      <c r="C450" s="18">
        <v>444</v>
      </c>
      <c r="D450" s="19">
        <v>0.5</v>
      </c>
      <c r="E450" s="18">
        <v>444</v>
      </c>
      <c r="F450" s="19">
        <v>0.5</v>
      </c>
    </row>
    <row r="451" spans="2:6" ht="15" customHeight="1" thickTop="1" x14ac:dyDescent="0.25">
      <c r="B451" s="92">
        <v>38</v>
      </c>
      <c r="C451" s="23">
        <v>445</v>
      </c>
      <c r="D451" s="12">
        <v>0.5</v>
      </c>
      <c r="E451" s="23">
        <v>445</v>
      </c>
      <c r="F451" s="12">
        <v>0.5</v>
      </c>
    </row>
    <row r="452" spans="2:6" ht="15" customHeight="1" x14ac:dyDescent="0.25">
      <c r="B452" s="93"/>
      <c r="C452" s="23">
        <v>446</v>
      </c>
      <c r="D452" s="12">
        <v>0.5</v>
      </c>
      <c r="E452" s="23">
        <v>446</v>
      </c>
      <c r="F452" s="12">
        <v>0.5</v>
      </c>
    </row>
    <row r="453" spans="2:6" ht="15" customHeight="1" x14ac:dyDescent="0.25">
      <c r="B453" s="93"/>
      <c r="C453" s="23">
        <v>447</v>
      </c>
      <c r="D453" s="12">
        <v>0.5</v>
      </c>
      <c r="E453" s="23">
        <v>447</v>
      </c>
      <c r="F453" s="12">
        <v>0.5</v>
      </c>
    </row>
    <row r="454" spans="2:6" ht="15" customHeight="1" x14ac:dyDescent="0.25">
      <c r="B454" s="93"/>
      <c r="C454" s="23">
        <v>448</v>
      </c>
      <c r="D454" s="12">
        <v>0.5</v>
      </c>
      <c r="E454" s="23">
        <v>448</v>
      </c>
      <c r="F454" s="12">
        <v>0.5</v>
      </c>
    </row>
    <row r="455" spans="2:6" ht="15" customHeight="1" x14ac:dyDescent="0.25">
      <c r="B455" s="93"/>
      <c r="C455" s="23">
        <v>449</v>
      </c>
      <c r="D455" s="12">
        <v>0.5</v>
      </c>
      <c r="E455" s="23">
        <v>449</v>
      </c>
      <c r="F455" s="12">
        <v>0.5</v>
      </c>
    </row>
    <row r="456" spans="2:6" ht="15" customHeight="1" x14ac:dyDescent="0.25">
      <c r="B456" s="93"/>
      <c r="C456" s="23">
        <v>450</v>
      </c>
      <c r="D456" s="12">
        <v>0.5</v>
      </c>
      <c r="E456" s="23">
        <v>450</v>
      </c>
      <c r="F456" s="12">
        <v>0.5</v>
      </c>
    </row>
    <row r="457" spans="2:6" ht="15" customHeight="1" x14ac:dyDescent="0.25">
      <c r="B457" s="93"/>
      <c r="C457" s="23">
        <v>451</v>
      </c>
      <c r="D457" s="12">
        <v>0.5</v>
      </c>
      <c r="E457" s="23">
        <v>451</v>
      </c>
      <c r="F457" s="12">
        <v>0.5</v>
      </c>
    </row>
    <row r="458" spans="2:6" ht="15" customHeight="1" x14ac:dyDescent="0.25">
      <c r="B458" s="93"/>
      <c r="C458" s="23">
        <v>452</v>
      </c>
      <c r="D458" s="12">
        <v>0.5</v>
      </c>
      <c r="E458" s="23">
        <v>452</v>
      </c>
      <c r="F458" s="12">
        <v>0.5</v>
      </c>
    </row>
    <row r="459" spans="2:6" ht="15" customHeight="1" x14ac:dyDescent="0.25">
      <c r="B459" s="93"/>
      <c r="C459" s="23">
        <v>453</v>
      </c>
      <c r="D459" s="12">
        <v>0.5</v>
      </c>
      <c r="E459" s="23">
        <v>453</v>
      </c>
      <c r="F459" s="12">
        <v>0.5</v>
      </c>
    </row>
    <row r="460" spans="2:6" ht="15" customHeight="1" x14ac:dyDescent="0.25">
      <c r="B460" s="93"/>
      <c r="C460" s="23">
        <v>454</v>
      </c>
      <c r="D460" s="12">
        <v>0.5</v>
      </c>
      <c r="E460" s="23">
        <v>454</v>
      </c>
      <c r="F460" s="12">
        <v>0.5</v>
      </c>
    </row>
    <row r="461" spans="2:6" ht="15" customHeight="1" x14ac:dyDescent="0.25">
      <c r="B461" s="93"/>
      <c r="C461" s="23">
        <v>455</v>
      </c>
      <c r="D461" s="12">
        <v>0.5</v>
      </c>
      <c r="E461" s="23">
        <v>455</v>
      </c>
      <c r="F461" s="12">
        <v>0.5</v>
      </c>
    </row>
    <row r="462" spans="2:6" ht="15" customHeight="1" thickBot="1" x14ac:dyDescent="0.3">
      <c r="B462" s="94"/>
      <c r="C462" s="9">
        <v>456</v>
      </c>
      <c r="D462" s="10">
        <v>0.5</v>
      </c>
      <c r="E462" s="9">
        <v>456</v>
      </c>
      <c r="F462" s="10">
        <v>0.5</v>
      </c>
    </row>
    <row r="463" spans="2:6" ht="15" customHeight="1" thickTop="1" x14ac:dyDescent="0.25">
      <c r="B463" s="95">
        <v>39</v>
      </c>
      <c r="C463" s="24">
        <v>457</v>
      </c>
      <c r="D463" s="21">
        <v>0.5</v>
      </c>
      <c r="E463" s="24">
        <v>457</v>
      </c>
      <c r="F463" s="21">
        <v>0.5</v>
      </c>
    </row>
    <row r="464" spans="2:6" ht="15" customHeight="1" x14ac:dyDescent="0.25">
      <c r="B464" s="96"/>
      <c r="C464" s="24">
        <v>458</v>
      </c>
      <c r="D464" s="21">
        <v>0.5</v>
      </c>
      <c r="E464" s="24">
        <v>458</v>
      </c>
      <c r="F464" s="21">
        <v>0.5</v>
      </c>
    </row>
    <row r="465" spans="2:6" ht="15" customHeight="1" x14ac:dyDescent="0.25">
      <c r="B465" s="96"/>
      <c r="C465" s="24">
        <v>459</v>
      </c>
      <c r="D465" s="21">
        <v>0.5</v>
      </c>
      <c r="E465" s="24">
        <v>459</v>
      </c>
      <c r="F465" s="21">
        <v>0.5</v>
      </c>
    </row>
    <row r="466" spans="2:6" ht="15" customHeight="1" x14ac:dyDescent="0.25">
      <c r="B466" s="96"/>
      <c r="C466" s="24">
        <v>460</v>
      </c>
      <c r="D466" s="21">
        <v>0.5</v>
      </c>
      <c r="E466" s="24">
        <v>460</v>
      </c>
      <c r="F466" s="21">
        <v>0.5</v>
      </c>
    </row>
    <row r="467" spans="2:6" ht="15" customHeight="1" x14ac:dyDescent="0.25">
      <c r="B467" s="96"/>
      <c r="C467" s="24">
        <v>461</v>
      </c>
      <c r="D467" s="21">
        <v>0.5</v>
      </c>
      <c r="E467" s="24">
        <v>461</v>
      </c>
      <c r="F467" s="21">
        <v>0.5</v>
      </c>
    </row>
    <row r="468" spans="2:6" ht="15" customHeight="1" x14ac:dyDescent="0.25">
      <c r="B468" s="96"/>
      <c r="C468" s="24">
        <v>462</v>
      </c>
      <c r="D468" s="21">
        <v>0.5</v>
      </c>
      <c r="E468" s="24">
        <v>462</v>
      </c>
      <c r="F468" s="21">
        <v>0.5</v>
      </c>
    </row>
    <row r="469" spans="2:6" ht="15" customHeight="1" x14ac:dyDescent="0.25">
      <c r="B469" s="96"/>
      <c r="C469" s="24">
        <v>463</v>
      </c>
      <c r="D469" s="21">
        <v>0.5</v>
      </c>
      <c r="E469" s="24">
        <v>463</v>
      </c>
      <c r="F469" s="21">
        <v>0.5</v>
      </c>
    </row>
    <row r="470" spans="2:6" ht="15" customHeight="1" x14ac:dyDescent="0.25">
      <c r="B470" s="96"/>
      <c r="C470" s="24">
        <v>464</v>
      </c>
      <c r="D470" s="21">
        <v>0.5</v>
      </c>
      <c r="E470" s="24">
        <v>464</v>
      </c>
      <c r="F470" s="21">
        <v>0.5</v>
      </c>
    </row>
    <row r="471" spans="2:6" ht="15" customHeight="1" x14ac:dyDescent="0.25">
      <c r="B471" s="96"/>
      <c r="C471" s="24">
        <v>465</v>
      </c>
      <c r="D471" s="21">
        <v>0.5</v>
      </c>
      <c r="E471" s="24">
        <v>465</v>
      </c>
      <c r="F471" s="21">
        <v>0.5</v>
      </c>
    </row>
    <row r="472" spans="2:6" ht="15" customHeight="1" x14ac:dyDescent="0.25">
      <c r="B472" s="96"/>
      <c r="C472" s="24">
        <v>466</v>
      </c>
      <c r="D472" s="21">
        <v>0.5</v>
      </c>
      <c r="E472" s="24">
        <v>466</v>
      </c>
      <c r="F472" s="21">
        <v>0.5</v>
      </c>
    </row>
    <row r="473" spans="2:6" ht="15" customHeight="1" x14ac:dyDescent="0.25">
      <c r="B473" s="96"/>
      <c r="C473" s="24">
        <v>467</v>
      </c>
      <c r="D473" s="21">
        <v>0.5</v>
      </c>
      <c r="E473" s="24">
        <v>467</v>
      </c>
      <c r="F473" s="21">
        <v>0.5</v>
      </c>
    </row>
    <row r="474" spans="2:6" ht="15" customHeight="1" thickBot="1" x14ac:dyDescent="0.3">
      <c r="B474" s="97"/>
      <c r="C474" s="18">
        <v>468</v>
      </c>
      <c r="D474" s="19">
        <v>0.5</v>
      </c>
      <c r="E474" s="18">
        <v>468</v>
      </c>
      <c r="F474" s="19">
        <v>0.5</v>
      </c>
    </row>
    <row r="475" spans="2:6" ht="15" customHeight="1" thickTop="1" x14ac:dyDescent="0.25">
      <c r="B475" s="92">
        <v>40</v>
      </c>
      <c r="C475" s="23">
        <v>469</v>
      </c>
      <c r="D475" s="12">
        <v>0.5</v>
      </c>
      <c r="E475" s="23">
        <v>469</v>
      </c>
      <c r="F475" s="12">
        <v>0.5</v>
      </c>
    </row>
    <row r="476" spans="2:6" ht="15" customHeight="1" x14ac:dyDescent="0.25">
      <c r="B476" s="93"/>
      <c r="C476" s="23">
        <v>470</v>
      </c>
      <c r="D476" s="12">
        <v>0.5</v>
      </c>
      <c r="E476" s="23">
        <v>470</v>
      </c>
      <c r="F476" s="12">
        <v>0.5</v>
      </c>
    </row>
    <row r="477" spans="2:6" ht="15" customHeight="1" x14ac:dyDescent="0.25">
      <c r="B477" s="93"/>
      <c r="C477" s="23">
        <v>471</v>
      </c>
      <c r="D477" s="12">
        <v>0.5</v>
      </c>
      <c r="E477" s="23">
        <v>471</v>
      </c>
      <c r="F477" s="12">
        <v>0.5</v>
      </c>
    </row>
    <row r="478" spans="2:6" ht="15" customHeight="1" x14ac:dyDescent="0.25">
      <c r="B478" s="93"/>
      <c r="C478" s="23">
        <v>472</v>
      </c>
      <c r="D478" s="12">
        <v>0.5</v>
      </c>
      <c r="E478" s="23">
        <v>472</v>
      </c>
      <c r="F478" s="12">
        <v>0.5</v>
      </c>
    </row>
    <row r="479" spans="2:6" ht="15" customHeight="1" x14ac:dyDescent="0.25">
      <c r="B479" s="93"/>
      <c r="C479" s="23">
        <v>473</v>
      </c>
      <c r="D479" s="12">
        <v>0.5</v>
      </c>
      <c r="E479" s="23">
        <v>473</v>
      </c>
      <c r="F479" s="12">
        <v>0.5</v>
      </c>
    </row>
    <row r="480" spans="2:6" ht="15" customHeight="1" x14ac:dyDescent="0.25">
      <c r="B480" s="93"/>
      <c r="C480" s="23">
        <v>474</v>
      </c>
      <c r="D480" s="12">
        <v>0.5</v>
      </c>
      <c r="E480" s="23">
        <v>474</v>
      </c>
      <c r="F480" s="12">
        <v>0.5</v>
      </c>
    </row>
    <row r="481" spans="2:6" ht="15" customHeight="1" x14ac:dyDescent="0.25">
      <c r="B481" s="93"/>
      <c r="C481" s="23">
        <v>475</v>
      </c>
      <c r="D481" s="12">
        <v>0.5</v>
      </c>
      <c r="E481" s="23">
        <v>475</v>
      </c>
      <c r="F481" s="12">
        <v>0.5</v>
      </c>
    </row>
    <row r="482" spans="2:6" ht="15" customHeight="1" x14ac:dyDescent="0.25">
      <c r="B482" s="93"/>
      <c r="C482" s="23">
        <v>476</v>
      </c>
      <c r="D482" s="12">
        <v>0.5</v>
      </c>
      <c r="E482" s="23">
        <v>476</v>
      </c>
      <c r="F482" s="12">
        <v>0.5</v>
      </c>
    </row>
    <row r="483" spans="2:6" ht="15" customHeight="1" x14ac:dyDescent="0.25">
      <c r="B483" s="93"/>
      <c r="C483" s="23">
        <v>477</v>
      </c>
      <c r="D483" s="12">
        <v>0.5</v>
      </c>
      <c r="E483" s="23">
        <v>477</v>
      </c>
      <c r="F483" s="12">
        <v>0.5</v>
      </c>
    </row>
    <row r="484" spans="2:6" ht="15" customHeight="1" x14ac:dyDescent="0.25">
      <c r="B484" s="93"/>
      <c r="C484" s="23">
        <v>478</v>
      </c>
      <c r="D484" s="12">
        <v>0.5</v>
      </c>
      <c r="E484" s="23">
        <v>478</v>
      </c>
      <c r="F484" s="12">
        <v>0.5</v>
      </c>
    </row>
    <row r="485" spans="2:6" ht="15" customHeight="1" x14ac:dyDescent="0.25">
      <c r="B485" s="93"/>
      <c r="C485" s="23">
        <v>479</v>
      </c>
      <c r="D485" s="12">
        <v>0.5</v>
      </c>
      <c r="E485" s="23">
        <v>479</v>
      </c>
      <c r="F485" s="12">
        <v>0.5</v>
      </c>
    </row>
    <row r="486" spans="2:6" ht="15" customHeight="1" thickBot="1" x14ac:dyDescent="0.3">
      <c r="B486" s="94"/>
      <c r="C486" s="9">
        <v>480</v>
      </c>
      <c r="D486" s="10">
        <v>0.5</v>
      </c>
      <c r="E486" s="9">
        <v>480</v>
      </c>
      <c r="F486" s="10">
        <v>0.5</v>
      </c>
    </row>
    <row r="487" spans="2:6" ht="15" customHeight="1" thickTop="1" x14ac:dyDescent="0.25">
      <c r="B487" s="95">
        <v>41</v>
      </c>
      <c r="C487" s="24">
        <v>481</v>
      </c>
      <c r="D487" s="21">
        <v>0.5</v>
      </c>
      <c r="E487" s="24">
        <v>481</v>
      </c>
      <c r="F487" s="21">
        <v>0.5</v>
      </c>
    </row>
    <row r="488" spans="2:6" ht="15" customHeight="1" x14ac:dyDescent="0.25">
      <c r="B488" s="96"/>
      <c r="C488" s="24">
        <v>482</v>
      </c>
      <c r="D488" s="21">
        <v>0.5</v>
      </c>
      <c r="E488" s="24">
        <v>482</v>
      </c>
      <c r="F488" s="21">
        <v>0.5</v>
      </c>
    </row>
    <row r="489" spans="2:6" ht="15" customHeight="1" x14ac:dyDescent="0.25">
      <c r="B489" s="96"/>
      <c r="C489" s="24">
        <v>483</v>
      </c>
      <c r="D489" s="21">
        <v>0.5</v>
      </c>
      <c r="E489" s="24">
        <v>483</v>
      </c>
      <c r="F489" s="21">
        <v>0.5</v>
      </c>
    </row>
    <row r="490" spans="2:6" ht="15" customHeight="1" x14ac:dyDescent="0.25">
      <c r="B490" s="96"/>
      <c r="C490" s="24">
        <v>484</v>
      </c>
      <c r="D490" s="21">
        <v>0.5</v>
      </c>
      <c r="E490" s="24">
        <v>484</v>
      </c>
      <c r="F490" s="21">
        <v>0.5</v>
      </c>
    </row>
    <row r="491" spans="2:6" ht="15" customHeight="1" x14ac:dyDescent="0.25">
      <c r="B491" s="96"/>
      <c r="C491" s="24">
        <v>485</v>
      </c>
      <c r="D491" s="21">
        <v>0.5</v>
      </c>
      <c r="E491" s="24">
        <v>485</v>
      </c>
      <c r="F491" s="21">
        <v>0.5</v>
      </c>
    </row>
    <row r="492" spans="2:6" ht="15" customHeight="1" x14ac:dyDescent="0.25">
      <c r="B492" s="96"/>
      <c r="C492" s="24">
        <v>486</v>
      </c>
      <c r="D492" s="21">
        <v>0.5</v>
      </c>
      <c r="E492" s="24">
        <v>486</v>
      </c>
      <c r="F492" s="21">
        <v>0.5</v>
      </c>
    </row>
    <row r="493" spans="2:6" ht="15" customHeight="1" x14ac:dyDescent="0.25">
      <c r="B493" s="96"/>
      <c r="C493" s="24">
        <v>487</v>
      </c>
      <c r="D493" s="21">
        <v>0.5</v>
      </c>
      <c r="E493" s="24">
        <v>487</v>
      </c>
      <c r="F493" s="21">
        <v>0.5</v>
      </c>
    </row>
    <row r="494" spans="2:6" ht="15" customHeight="1" x14ac:dyDescent="0.25">
      <c r="B494" s="96"/>
      <c r="C494" s="24">
        <v>488</v>
      </c>
      <c r="D494" s="21">
        <v>0.5</v>
      </c>
      <c r="E494" s="24">
        <v>488</v>
      </c>
      <c r="F494" s="21">
        <v>0.5</v>
      </c>
    </row>
    <row r="495" spans="2:6" ht="15" customHeight="1" x14ac:dyDescent="0.25">
      <c r="B495" s="96"/>
      <c r="C495" s="24">
        <v>489</v>
      </c>
      <c r="D495" s="21">
        <v>0.5</v>
      </c>
      <c r="E495" s="24">
        <v>489</v>
      </c>
      <c r="F495" s="21">
        <v>0.5</v>
      </c>
    </row>
    <row r="496" spans="2:6" ht="15" customHeight="1" x14ac:dyDescent="0.25">
      <c r="B496" s="96"/>
      <c r="C496" s="24">
        <v>490</v>
      </c>
      <c r="D496" s="21">
        <v>0.5</v>
      </c>
      <c r="E496" s="24">
        <v>490</v>
      </c>
      <c r="F496" s="21">
        <v>0.5</v>
      </c>
    </row>
    <row r="497" spans="2:6" ht="15" customHeight="1" x14ac:dyDescent="0.25">
      <c r="B497" s="96"/>
      <c r="C497" s="24">
        <v>491</v>
      </c>
      <c r="D497" s="21">
        <v>0.5</v>
      </c>
      <c r="E497" s="24">
        <v>491</v>
      </c>
      <c r="F497" s="21">
        <v>0.5</v>
      </c>
    </row>
    <row r="498" spans="2:6" ht="15" customHeight="1" thickBot="1" x14ac:dyDescent="0.3">
      <c r="B498" s="97"/>
      <c r="C498" s="18">
        <v>492</v>
      </c>
      <c r="D498" s="19">
        <v>0.5</v>
      </c>
      <c r="E498" s="18">
        <v>492</v>
      </c>
      <c r="F498" s="19">
        <v>0.5</v>
      </c>
    </row>
    <row r="499" spans="2:6" ht="15" customHeight="1" thickTop="1" x14ac:dyDescent="0.25">
      <c r="B499" s="92">
        <v>42</v>
      </c>
      <c r="C499" s="23">
        <v>493</v>
      </c>
      <c r="D499" s="12">
        <v>0.5</v>
      </c>
      <c r="E499" s="23">
        <v>493</v>
      </c>
      <c r="F499" s="12">
        <v>0.5</v>
      </c>
    </row>
    <row r="500" spans="2:6" ht="15" customHeight="1" x14ac:dyDescent="0.25">
      <c r="B500" s="93"/>
      <c r="C500" s="23">
        <v>494</v>
      </c>
      <c r="D500" s="12">
        <v>0.5</v>
      </c>
      <c r="E500" s="23">
        <v>494</v>
      </c>
      <c r="F500" s="12">
        <v>0.5</v>
      </c>
    </row>
    <row r="501" spans="2:6" ht="15" customHeight="1" x14ac:dyDescent="0.25">
      <c r="B501" s="93"/>
      <c r="C501" s="23">
        <v>495</v>
      </c>
      <c r="D501" s="12">
        <v>0.5</v>
      </c>
      <c r="E501" s="23">
        <v>495</v>
      </c>
      <c r="F501" s="12">
        <v>0.5</v>
      </c>
    </row>
    <row r="502" spans="2:6" ht="15" customHeight="1" x14ac:dyDescent="0.25">
      <c r="B502" s="93"/>
      <c r="C502" s="23">
        <v>496</v>
      </c>
      <c r="D502" s="12">
        <v>0.5</v>
      </c>
      <c r="E502" s="23">
        <v>496</v>
      </c>
      <c r="F502" s="12">
        <v>0.5</v>
      </c>
    </row>
    <row r="503" spans="2:6" ht="15" customHeight="1" x14ac:dyDescent="0.25">
      <c r="B503" s="93"/>
      <c r="C503" s="23">
        <v>497</v>
      </c>
      <c r="D503" s="12">
        <v>0.5</v>
      </c>
      <c r="E503" s="23">
        <v>497</v>
      </c>
      <c r="F503" s="12">
        <v>0.5</v>
      </c>
    </row>
    <row r="504" spans="2:6" ht="15" customHeight="1" x14ac:dyDescent="0.25">
      <c r="B504" s="93"/>
      <c r="C504" s="23">
        <v>498</v>
      </c>
      <c r="D504" s="12">
        <v>0.5</v>
      </c>
      <c r="E504" s="23">
        <v>498</v>
      </c>
      <c r="F504" s="12">
        <v>0.5</v>
      </c>
    </row>
    <row r="505" spans="2:6" ht="15" customHeight="1" x14ac:dyDescent="0.25">
      <c r="B505" s="93"/>
      <c r="C505" s="23">
        <v>499</v>
      </c>
      <c r="D505" s="12">
        <v>0.5</v>
      </c>
      <c r="E505" s="23">
        <v>499</v>
      </c>
      <c r="F505" s="12">
        <v>0.5</v>
      </c>
    </row>
    <row r="506" spans="2:6" ht="15" customHeight="1" x14ac:dyDescent="0.25">
      <c r="B506" s="93"/>
      <c r="C506" s="23">
        <v>500</v>
      </c>
      <c r="D506" s="12">
        <v>0.5</v>
      </c>
      <c r="E506" s="23">
        <v>500</v>
      </c>
      <c r="F506" s="12">
        <v>0.5</v>
      </c>
    </row>
    <row r="507" spans="2:6" ht="15" customHeight="1" x14ac:dyDescent="0.25">
      <c r="B507" s="93"/>
      <c r="C507" s="23">
        <v>501</v>
      </c>
      <c r="D507" s="12">
        <v>0.5</v>
      </c>
      <c r="E507" s="23">
        <v>501</v>
      </c>
      <c r="F507" s="12">
        <v>0.5</v>
      </c>
    </row>
    <row r="508" spans="2:6" ht="15" customHeight="1" x14ac:dyDescent="0.25">
      <c r="B508" s="93"/>
      <c r="C508" s="23">
        <v>502</v>
      </c>
      <c r="D508" s="12">
        <v>0.5</v>
      </c>
      <c r="E508" s="23">
        <v>502</v>
      </c>
      <c r="F508" s="12">
        <v>0.5</v>
      </c>
    </row>
    <row r="509" spans="2:6" ht="15" customHeight="1" x14ac:dyDescent="0.25">
      <c r="B509" s="93"/>
      <c r="C509" s="23">
        <v>503</v>
      </c>
      <c r="D509" s="12">
        <v>0.5</v>
      </c>
      <c r="E509" s="23">
        <v>503</v>
      </c>
      <c r="F509" s="12">
        <v>0.5</v>
      </c>
    </row>
    <row r="510" spans="2:6" ht="15" customHeight="1" thickBot="1" x14ac:dyDescent="0.3">
      <c r="B510" s="94"/>
      <c r="C510" s="9">
        <v>504</v>
      </c>
      <c r="D510" s="10">
        <v>0.5</v>
      </c>
      <c r="E510" s="9">
        <v>504</v>
      </c>
      <c r="F510" s="10">
        <v>0.5</v>
      </c>
    </row>
    <row r="511" spans="2:6" ht="15" customHeight="1" thickTop="1" x14ac:dyDescent="0.25">
      <c r="B511" s="95">
        <v>43</v>
      </c>
      <c r="C511" s="24">
        <v>505</v>
      </c>
      <c r="D511" s="21">
        <v>0.5</v>
      </c>
      <c r="E511" s="24">
        <v>505</v>
      </c>
      <c r="F511" s="21">
        <v>0.5</v>
      </c>
    </row>
    <row r="512" spans="2:6" ht="15" customHeight="1" x14ac:dyDescent="0.25">
      <c r="B512" s="96"/>
      <c r="C512" s="24">
        <v>506</v>
      </c>
      <c r="D512" s="21">
        <v>0.5</v>
      </c>
      <c r="E512" s="24">
        <v>506</v>
      </c>
      <c r="F512" s="21">
        <v>0.5</v>
      </c>
    </row>
    <row r="513" spans="2:6" ht="15" customHeight="1" x14ac:dyDescent="0.25">
      <c r="B513" s="96"/>
      <c r="C513" s="24">
        <v>507</v>
      </c>
      <c r="D513" s="21">
        <v>0.5</v>
      </c>
      <c r="E513" s="24">
        <v>507</v>
      </c>
      <c r="F513" s="21">
        <v>0.5</v>
      </c>
    </row>
    <row r="514" spans="2:6" ht="15" customHeight="1" x14ac:dyDescent="0.25">
      <c r="B514" s="96"/>
      <c r="C514" s="24">
        <v>508</v>
      </c>
      <c r="D514" s="21">
        <v>0.5</v>
      </c>
      <c r="E514" s="24">
        <v>508</v>
      </c>
      <c r="F514" s="21">
        <v>0.5</v>
      </c>
    </row>
    <row r="515" spans="2:6" ht="15" customHeight="1" x14ac:dyDescent="0.25">
      <c r="B515" s="96"/>
      <c r="C515" s="24">
        <v>509</v>
      </c>
      <c r="D515" s="21">
        <v>0.5</v>
      </c>
      <c r="E515" s="24">
        <v>509</v>
      </c>
      <c r="F515" s="21">
        <v>0.5</v>
      </c>
    </row>
    <row r="516" spans="2:6" ht="15" customHeight="1" x14ac:dyDescent="0.25">
      <c r="B516" s="96"/>
      <c r="C516" s="24">
        <v>510</v>
      </c>
      <c r="D516" s="21">
        <v>0.5</v>
      </c>
      <c r="E516" s="24">
        <v>510</v>
      </c>
      <c r="F516" s="21">
        <v>0.5</v>
      </c>
    </row>
    <row r="517" spans="2:6" ht="15" customHeight="1" x14ac:dyDescent="0.25">
      <c r="B517" s="96"/>
      <c r="C517" s="24">
        <v>511</v>
      </c>
      <c r="D517" s="21">
        <v>0.5</v>
      </c>
      <c r="E517" s="24">
        <v>511</v>
      </c>
      <c r="F517" s="21">
        <v>0.5</v>
      </c>
    </row>
    <row r="518" spans="2:6" ht="15" customHeight="1" x14ac:dyDescent="0.25">
      <c r="B518" s="96"/>
      <c r="C518" s="24">
        <v>512</v>
      </c>
      <c r="D518" s="21">
        <v>0.5</v>
      </c>
      <c r="E518" s="24">
        <v>512</v>
      </c>
      <c r="F518" s="21">
        <v>0.5</v>
      </c>
    </row>
    <row r="519" spans="2:6" ht="15" customHeight="1" x14ac:dyDescent="0.25">
      <c r="B519" s="96"/>
      <c r="C519" s="24">
        <v>513</v>
      </c>
      <c r="D519" s="21">
        <v>0.5</v>
      </c>
      <c r="E519" s="24">
        <v>513</v>
      </c>
      <c r="F519" s="21">
        <v>0.5</v>
      </c>
    </row>
    <row r="520" spans="2:6" ht="15" customHeight="1" x14ac:dyDescent="0.25">
      <c r="B520" s="96"/>
      <c r="C520" s="24">
        <v>514</v>
      </c>
      <c r="D520" s="21">
        <v>0.5</v>
      </c>
      <c r="E520" s="24">
        <v>514</v>
      </c>
      <c r="F520" s="21">
        <v>0.5</v>
      </c>
    </row>
    <row r="521" spans="2:6" ht="15" customHeight="1" x14ac:dyDescent="0.25">
      <c r="B521" s="96"/>
      <c r="C521" s="24">
        <v>515</v>
      </c>
      <c r="D521" s="21">
        <v>0.5</v>
      </c>
      <c r="E521" s="24">
        <v>515</v>
      </c>
      <c r="F521" s="21">
        <v>0.5</v>
      </c>
    </row>
    <row r="522" spans="2:6" ht="15" customHeight="1" thickBot="1" x14ac:dyDescent="0.3">
      <c r="B522" s="97"/>
      <c r="C522" s="18">
        <v>516</v>
      </c>
      <c r="D522" s="19">
        <v>0.5</v>
      </c>
      <c r="E522" s="18">
        <v>516</v>
      </c>
      <c r="F522" s="19">
        <v>0.5</v>
      </c>
    </row>
    <row r="523" spans="2:6" ht="15" customHeight="1" thickTop="1" x14ac:dyDescent="0.25">
      <c r="B523" s="92">
        <v>44</v>
      </c>
      <c r="C523" s="23">
        <v>517</v>
      </c>
      <c r="D523" s="12">
        <v>0.5</v>
      </c>
      <c r="E523" s="23">
        <v>517</v>
      </c>
      <c r="F523" s="12">
        <v>0.5</v>
      </c>
    </row>
    <row r="524" spans="2:6" ht="15" customHeight="1" x14ac:dyDescent="0.25">
      <c r="B524" s="93"/>
      <c r="C524" s="23">
        <v>518</v>
      </c>
      <c r="D524" s="12">
        <v>0.5</v>
      </c>
      <c r="E524" s="23">
        <v>518</v>
      </c>
      <c r="F524" s="12">
        <v>0.5</v>
      </c>
    </row>
    <row r="525" spans="2:6" ht="15" customHeight="1" x14ac:dyDescent="0.25">
      <c r="B525" s="93"/>
      <c r="C525" s="23">
        <v>519</v>
      </c>
      <c r="D525" s="12">
        <v>0.5</v>
      </c>
      <c r="E525" s="23">
        <v>519</v>
      </c>
      <c r="F525" s="12">
        <v>0.5</v>
      </c>
    </row>
    <row r="526" spans="2:6" ht="15" customHeight="1" x14ac:dyDescent="0.25">
      <c r="B526" s="93"/>
      <c r="C526" s="23">
        <v>520</v>
      </c>
      <c r="D526" s="12">
        <v>0.5</v>
      </c>
      <c r="E526" s="23">
        <v>520</v>
      </c>
      <c r="F526" s="12">
        <v>0.5</v>
      </c>
    </row>
    <row r="527" spans="2:6" ht="15" customHeight="1" x14ac:dyDescent="0.25">
      <c r="B527" s="93"/>
      <c r="C527" s="23">
        <v>521</v>
      </c>
      <c r="D527" s="12">
        <v>0.5</v>
      </c>
      <c r="E527" s="23">
        <v>521</v>
      </c>
      <c r="F527" s="12">
        <v>0.5</v>
      </c>
    </row>
    <row r="528" spans="2:6" ht="15" customHeight="1" x14ac:dyDescent="0.25">
      <c r="B528" s="93"/>
      <c r="C528" s="23">
        <v>522</v>
      </c>
      <c r="D528" s="12">
        <v>0.5</v>
      </c>
      <c r="E528" s="23">
        <v>522</v>
      </c>
      <c r="F528" s="12">
        <v>0.5</v>
      </c>
    </row>
    <row r="529" spans="2:6" ht="15" customHeight="1" x14ac:dyDescent="0.25">
      <c r="B529" s="93"/>
      <c r="C529" s="23">
        <v>523</v>
      </c>
      <c r="D529" s="12">
        <v>0.5</v>
      </c>
      <c r="E529" s="23">
        <v>523</v>
      </c>
      <c r="F529" s="12">
        <v>0.5</v>
      </c>
    </row>
    <row r="530" spans="2:6" ht="15" customHeight="1" x14ac:dyDescent="0.25">
      <c r="B530" s="93"/>
      <c r="C530" s="23">
        <v>524</v>
      </c>
      <c r="D530" s="12">
        <v>0.5</v>
      </c>
      <c r="E530" s="23">
        <v>524</v>
      </c>
      <c r="F530" s="12">
        <v>0.5</v>
      </c>
    </row>
    <row r="531" spans="2:6" ht="15" customHeight="1" x14ac:dyDescent="0.25">
      <c r="B531" s="93"/>
      <c r="C531" s="23">
        <v>525</v>
      </c>
      <c r="D531" s="12">
        <v>0.5</v>
      </c>
      <c r="E531" s="23">
        <v>525</v>
      </c>
      <c r="F531" s="12">
        <v>0.5</v>
      </c>
    </row>
    <row r="532" spans="2:6" ht="15" customHeight="1" x14ac:dyDescent="0.25">
      <c r="B532" s="93"/>
      <c r="C532" s="23">
        <v>526</v>
      </c>
      <c r="D532" s="12">
        <v>0.5</v>
      </c>
      <c r="E532" s="23">
        <v>526</v>
      </c>
      <c r="F532" s="12">
        <v>0.5</v>
      </c>
    </row>
    <row r="533" spans="2:6" ht="15" customHeight="1" x14ac:dyDescent="0.25">
      <c r="B533" s="93"/>
      <c r="C533" s="23">
        <v>527</v>
      </c>
      <c r="D533" s="12">
        <v>0.5</v>
      </c>
      <c r="E533" s="23">
        <v>527</v>
      </c>
      <c r="F533" s="12">
        <v>0.5</v>
      </c>
    </row>
    <row r="534" spans="2:6" ht="15" customHeight="1" thickBot="1" x14ac:dyDescent="0.3">
      <c r="B534" s="94"/>
      <c r="C534" s="9">
        <v>528</v>
      </c>
      <c r="D534" s="10">
        <v>0.5</v>
      </c>
      <c r="E534" s="9">
        <v>528</v>
      </c>
      <c r="F534" s="10">
        <v>0.5</v>
      </c>
    </row>
    <row r="535" spans="2:6" ht="15" customHeight="1" thickTop="1" x14ac:dyDescent="0.25">
      <c r="B535" s="95">
        <v>45</v>
      </c>
      <c r="C535" s="24">
        <v>529</v>
      </c>
      <c r="D535" s="21">
        <v>0.5</v>
      </c>
      <c r="E535" s="24">
        <v>529</v>
      </c>
      <c r="F535" s="21">
        <v>0.5</v>
      </c>
    </row>
    <row r="536" spans="2:6" ht="15" customHeight="1" x14ac:dyDescent="0.25">
      <c r="B536" s="96"/>
      <c r="C536" s="24">
        <v>530</v>
      </c>
      <c r="D536" s="21">
        <v>0.5</v>
      </c>
      <c r="E536" s="24">
        <v>530</v>
      </c>
      <c r="F536" s="21">
        <v>0.5</v>
      </c>
    </row>
    <row r="537" spans="2:6" ht="15" customHeight="1" x14ac:dyDescent="0.25">
      <c r="B537" s="96"/>
      <c r="C537" s="24">
        <v>531</v>
      </c>
      <c r="D537" s="21">
        <v>0.5</v>
      </c>
      <c r="E537" s="24">
        <v>531</v>
      </c>
      <c r="F537" s="21">
        <v>0.5</v>
      </c>
    </row>
    <row r="538" spans="2:6" ht="15" customHeight="1" x14ac:dyDescent="0.25">
      <c r="B538" s="96"/>
      <c r="C538" s="24">
        <v>532</v>
      </c>
      <c r="D538" s="21">
        <v>0.5</v>
      </c>
      <c r="E538" s="24">
        <v>532</v>
      </c>
      <c r="F538" s="21">
        <v>0.5</v>
      </c>
    </row>
    <row r="539" spans="2:6" ht="15" customHeight="1" x14ac:dyDescent="0.25">
      <c r="B539" s="96"/>
      <c r="C539" s="24">
        <v>533</v>
      </c>
      <c r="D539" s="21">
        <v>0.5</v>
      </c>
      <c r="E539" s="24">
        <v>533</v>
      </c>
      <c r="F539" s="21">
        <v>0.5</v>
      </c>
    </row>
    <row r="540" spans="2:6" ht="15" customHeight="1" x14ac:dyDescent="0.25">
      <c r="B540" s="96"/>
      <c r="C540" s="24">
        <v>534</v>
      </c>
      <c r="D540" s="21">
        <v>0.5</v>
      </c>
      <c r="E540" s="24">
        <v>534</v>
      </c>
      <c r="F540" s="21">
        <v>0.5</v>
      </c>
    </row>
    <row r="541" spans="2:6" ht="15" customHeight="1" x14ac:dyDescent="0.25">
      <c r="B541" s="96"/>
      <c r="C541" s="24">
        <v>535</v>
      </c>
      <c r="D541" s="21">
        <v>0.5</v>
      </c>
      <c r="E541" s="24">
        <v>535</v>
      </c>
      <c r="F541" s="21">
        <v>0.5</v>
      </c>
    </row>
    <row r="542" spans="2:6" ht="15" customHeight="1" x14ac:dyDescent="0.25">
      <c r="B542" s="96"/>
      <c r="C542" s="24">
        <v>536</v>
      </c>
      <c r="D542" s="21">
        <v>0.5</v>
      </c>
      <c r="E542" s="24">
        <v>536</v>
      </c>
      <c r="F542" s="21">
        <v>0.5</v>
      </c>
    </row>
    <row r="543" spans="2:6" ht="15" customHeight="1" x14ac:dyDescent="0.25">
      <c r="B543" s="96"/>
      <c r="C543" s="24">
        <v>537</v>
      </c>
      <c r="D543" s="21">
        <v>0.5</v>
      </c>
      <c r="E543" s="24">
        <v>537</v>
      </c>
      <c r="F543" s="21">
        <v>0.5</v>
      </c>
    </row>
    <row r="544" spans="2:6" ht="15" customHeight="1" x14ac:dyDescent="0.25">
      <c r="B544" s="96"/>
      <c r="C544" s="24">
        <v>538</v>
      </c>
      <c r="D544" s="21">
        <v>0.5</v>
      </c>
      <c r="E544" s="24">
        <v>538</v>
      </c>
      <c r="F544" s="21">
        <v>0.5</v>
      </c>
    </row>
    <row r="545" spans="2:6" ht="15" customHeight="1" x14ac:dyDescent="0.25">
      <c r="B545" s="96"/>
      <c r="C545" s="24">
        <v>539</v>
      </c>
      <c r="D545" s="21">
        <v>0.5</v>
      </c>
      <c r="E545" s="24">
        <v>539</v>
      </c>
      <c r="F545" s="21">
        <v>0.5</v>
      </c>
    </row>
    <row r="546" spans="2:6" ht="15" customHeight="1" thickBot="1" x14ac:dyDescent="0.3">
      <c r="B546" s="97"/>
      <c r="C546" s="18">
        <v>540</v>
      </c>
      <c r="D546" s="19">
        <v>0.5</v>
      </c>
      <c r="E546" s="18">
        <v>540</v>
      </c>
      <c r="F546" s="19">
        <v>0.5</v>
      </c>
    </row>
    <row r="547" spans="2:6" ht="15" customHeight="1" thickTop="1" x14ac:dyDescent="0.25">
      <c r="B547" s="92">
        <v>46</v>
      </c>
      <c r="C547" s="23">
        <v>541</v>
      </c>
      <c r="D547" s="12">
        <v>0.5</v>
      </c>
      <c r="E547" s="23">
        <v>541</v>
      </c>
      <c r="F547" s="12">
        <v>0.5</v>
      </c>
    </row>
    <row r="548" spans="2:6" ht="15" customHeight="1" x14ac:dyDescent="0.25">
      <c r="B548" s="93"/>
      <c r="C548" s="23">
        <v>542</v>
      </c>
      <c r="D548" s="12">
        <v>0.5</v>
      </c>
      <c r="E548" s="23">
        <v>542</v>
      </c>
      <c r="F548" s="12">
        <v>0.5</v>
      </c>
    </row>
    <row r="549" spans="2:6" ht="15" customHeight="1" x14ac:dyDescent="0.25">
      <c r="B549" s="93"/>
      <c r="C549" s="23">
        <v>543</v>
      </c>
      <c r="D549" s="12">
        <v>0.5</v>
      </c>
      <c r="E549" s="23">
        <v>543</v>
      </c>
      <c r="F549" s="12">
        <v>0.5</v>
      </c>
    </row>
    <row r="550" spans="2:6" ht="15" customHeight="1" x14ac:dyDescent="0.25">
      <c r="B550" s="93"/>
      <c r="C550" s="23">
        <v>544</v>
      </c>
      <c r="D550" s="12">
        <v>0.5</v>
      </c>
      <c r="E550" s="23">
        <v>544</v>
      </c>
      <c r="F550" s="12">
        <v>0.5</v>
      </c>
    </row>
    <row r="551" spans="2:6" ht="15" customHeight="1" x14ac:dyDescent="0.25">
      <c r="B551" s="93"/>
      <c r="C551" s="23">
        <v>545</v>
      </c>
      <c r="D551" s="12">
        <v>0.5</v>
      </c>
      <c r="E551" s="23">
        <v>545</v>
      </c>
      <c r="F551" s="12">
        <v>0.5</v>
      </c>
    </row>
    <row r="552" spans="2:6" ht="15" customHeight="1" x14ac:dyDescent="0.25">
      <c r="B552" s="93"/>
      <c r="C552" s="23">
        <v>546</v>
      </c>
      <c r="D552" s="12">
        <v>0.5</v>
      </c>
      <c r="E552" s="23">
        <v>546</v>
      </c>
      <c r="F552" s="12">
        <v>0.5</v>
      </c>
    </row>
    <row r="553" spans="2:6" ht="15" customHeight="1" x14ac:dyDescent="0.25">
      <c r="B553" s="93"/>
      <c r="C553" s="23">
        <v>547</v>
      </c>
      <c r="D553" s="12">
        <v>0.5</v>
      </c>
      <c r="E553" s="23">
        <v>547</v>
      </c>
      <c r="F553" s="12">
        <v>0.5</v>
      </c>
    </row>
    <row r="554" spans="2:6" ht="15" customHeight="1" x14ac:dyDescent="0.25">
      <c r="B554" s="93"/>
      <c r="C554" s="23">
        <v>548</v>
      </c>
      <c r="D554" s="12">
        <v>0.5</v>
      </c>
      <c r="E554" s="23">
        <v>548</v>
      </c>
      <c r="F554" s="12">
        <v>0.5</v>
      </c>
    </row>
    <row r="555" spans="2:6" ht="15" customHeight="1" x14ac:dyDescent="0.25">
      <c r="B555" s="93"/>
      <c r="C555" s="23">
        <v>549</v>
      </c>
      <c r="D555" s="12">
        <v>0.5</v>
      </c>
      <c r="E555" s="23">
        <v>549</v>
      </c>
      <c r="F555" s="12">
        <v>0.5</v>
      </c>
    </row>
    <row r="556" spans="2:6" ht="15" customHeight="1" x14ac:dyDescent="0.25">
      <c r="B556" s="93"/>
      <c r="C556" s="23">
        <v>550</v>
      </c>
      <c r="D556" s="12">
        <v>0.5</v>
      </c>
      <c r="E556" s="23">
        <v>550</v>
      </c>
      <c r="F556" s="12">
        <v>0.5</v>
      </c>
    </row>
    <row r="557" spans="2:6" ht="15" customHeight="1" x14ac:dyDescent="0.25">
      <c r="B557" s="93"/>
      <c r="C557" s="23">
        <v>551</v>
      </c>
      <c r="D557" s="12">
        <v>0.5</v>
      </c>
      <c r="E557" s="23">
        <v>551</v>
      </c>
      <c r="F557" s="12">
        <v>0.5</v>
      </c>
    </row>
    <row r="558" spans="2:6" ht="15" customHeight="1" thickBot="1" x14ac:dyDescent="0.3">
      <c r="B558" s="94"/>
      <c r="C558" s="9">
        <v>552</v>
      </c>
      <c r="D558" s="10">
        <v>0.5</v>
      </c>
      <c r="E558" s="9">
        <v>552</v>
      </c>
      <c r="F558" s="10">
        <v>0.5</v>
      </c>
    </row>
    <row r="559" spans="2:6" ht="15" customHeight="1" thickTop="1" x14ac:dyDescent="0.25">
      <c r="B559" s="95">
        <v>47</v>
      </c>
      <c r="C559" s="24">
        <v>553</v>
      </c>
      <c r="D559" s="21">
        <v>0.5</v>
      </c>
      <c r="E559" s="24">
        <v>553</v>
      </c>
      <c r="F559" s="21">
        <v>0.5</v>
      </c>
    </row>
    <row r="560" spans="2:6" ht="15" customHeight="1" x14ac:dyDescent="0.25">
      <c r="B560" s="96"/>
      <c r="C560" s="24">
        <v>554</v>
      </c>
      <c r="D560" s="21">
        <v>0.5</v>
      </c>
      <c r="E560" s="24">
        <v>554</v>
      </c>
      <c r="F560" s="21">
        <v>0.5</v>
      </c>
    </row>
    <row r="561" spans="2:6" ht="15" customHeight="1" x14ac:dyDescent="0.25">
      <c r="B561" s="96"/>
      <c r="C561" s="24">
        <v>555</v>
      </c>
      <c r="D561" s="21">
        <v>0.5</v>
      </c>
      <c r="E561" s="24">
        <v>555</v>
      </c>
      <c r="F561" s="21">
        <v>0.5</v>
      </c>
    </row>
    <row r="562" spans="2:6" ht="15" customHeight="1" x14ac:dyDescent="0.25">
      <c r="B562" s="96"/>
      <c r="C562" s="24">
        <v>556</v>
      </c>
      <c r="D562" s="21">
        <v>0.5</v>
      </c>
      <c r="E562" s="24">
        <v>556</v>
      </c>
      <c r="F562" s="21">
        <v>0.5</v>
      </c>
    </row>
    <row r="563" spans="2:6" ht="15" customHeight="1" x14ac:dyDescent="0.25">
      <c r="B563" s="96"/>
      <c r="C563" s="24">
        <v>557</v>
      </c>
      <c r="D563" s="21">
        <v>0.5</v>
      </c>
      <c r="E563" s="24">
        <v>557</v>
      </c>
      <c r="F563" s="21">
        <v>0.5</v>
      </c>
    </row>
    <row r="564" spans="2:6" ht="15" customHeight="1" x14ac:dyDescent="0.25">
      <c r="B564" s="96"/>
      <c r="C564" s="24">
        <v>558</v>
      </c>
      <c r="D564" s="21">
        <v>0.5</v>
      </c>
      <c r="E564" s="24">
        <v>558</v>
      </c>
      <c r="F564" s="21">
        <v>0.5</v>
      </c>
    </row>
    <row r="565" spans="2:6" ht="15" customHeight="1" x14ac:dyDescent="0.25">
      <c r="B565" s="96"/>
      <c r="C565" s="24">
        <v>559</v>
      </c>
      <c r="D565" s="21">
        <v>0.5</v>
      </c>
      <c r="E565" s="24">
        <v>559</v>
      </c>
      <c r="F565" s="21">
        <v>0.5</v>
      </c>
    </row>
    <row r="566" spans="2:6" ht="15" customHeight="1" x14ac:dyDescent="0.25">
      <c r="B566" s="96"/>
      <c r="C566" s="24">
        <v>560</v>
      </c>
      <c r="D566" s="21">
        <v>0.5</v>
      </c>
      <c r="E566" s="24">
        <v>560</v>
      </c>
      <c r="F566" s="21">
        <v>0.5</v>
      </c>
    </row>
    <row r="567" spans="2:6" ht="15" customHeight="1" x14ac:dyDescent="0.25">
      <c r="B567" s="96"/>
      <c r="C567" s="24">
        <v>561</v>
      </c>
      <c r="D567" s="21">
        <v>0.5</v>
      </c>
      <c r="E567" s="24">
        <v>561</v>
      </c>
      <c r="F567" s="21">
        <v>0.5</v>
      </c>
    </row>
    <row r="568" spans="2:6" ht="15" customHeight="1" x14ac:dyDescent="0.25">
      <c r="B568" s="96"/>
      <c r="C568" s="24">
        <v>562</v>
      </c>
      <c r="D568" s="21">
        <v>0.5</v>
      </c>
      <c r="E568" s="24">
        <v>562</v>
      </c>
      <c r="F568" s="21">
        <v>0.5</v>
      </c>
    </row>
    <row r="569" spans="2:6" ht="15" customHeight="1" x14ac:dyDescent="0.25">
      <c r="B569" s="96"/>
      <c r="C569" s="24">
        <v>563</v>
      </c>
      <c r="D569" s="21">
        <v>0.5</v>
      </c>
      <c r="E569" s="24">
        <v>563</v>
      </c>
      <c r="F569" s="21">
        <v>0.5</v>
      </c>
    </row>
    <row r="570" spans="2:6" ht="15" customHeight="1" thickBot="1" x14ac:dyDescent="0.3">
      <c r="B570" s="97"/>
      <c r="C570" s="18">
        <v>564</v>
      </c>
      <c r="D570" s="19">
        <v>0.5</v>
      </c>
      <c r="E570" s="18">
        <v>564</v>
      </c>
      <c r="F570" s="19">
        <v>0.5</v>
      </c>
    </row>
    <row r="571" spans="2:6" ht="15" customHeight="1" thickTop="1" x14ac:dyDescent="0.25">
      <c r="B571" s="92">
        <v>48</v>
      </c>
      <c r="C571" s="23">
        <v>565</v>
      </c>
      <c r="D571" s="12">
        <v>0.5</v>
      </c>
      <c r="E571" s="23">
        <v>565</v>
      </c>
      <c r="F571" s="12">
        <v>0.5</v>
      </c>
    </row>
    <row r="572" spans="2:6" ht="15" customHeight="1" x14ac:dyDescent="0.25">
      <c r="B572" s="93"/>
      <c r="C572" s="23">
        <v>566</v>
      </c>
      <c r="D572" s="12">
        <v>0.5</v>
      </c>
      <c r="E572" s="23">
        <v>566</v>
      </c>
      <c r="F572" s="12">
        <v>0.5</v>
      </c>
    </row>
    <row r="573" spans="2:6" ht="15" customHeight="1" x14ac:dyDescent="0.25">
      <c r="B573" s="93"/>
      <c r="C573" s="23">
        <v>567</v>
      </c>
      <c r="D573" s="12">
        <v>0.5</v>
      </c>
      <c r="E573" s="23">
        <v>567</v>
      </c>
      <c r="F573" s="12">
        <v>0.5</v>
      </c>
    </row>
    <row r="574" spans="2:6" ht="15" customHeight="1" x14ac:dyDescent="0.25">
      <c r="B574" s="93"/>
      <c r="C574" s="23">
        <v>568</v>
      </c>
      <c r="D574" s="12">
        <v>0.5</v>
      </c>
      <c r="E574" s="23">
        <v>568</v>
      </c>
      <c r="F574" s="12">
        <v>0.5</v>
      </c>
    </row>
    <row r="575" spans="2:6" ht="15" customHeight="1" x14ac:dyDescent="0.25">
      <c r="B575" s="93"/>
      <c r="C575" s="23">
        <v>569</v>
      </c>
      <c r="D575" s="12">
        <v>0.5</v>
      </c>
      <c r="E575" s="23">
        <v>569</v>
      </c>
      <c r="F575" s="12">
        <v>0.5</v>
      </c>
    </row>
    <row r="576" spans="2:6" ht="15" customHeight="1" x14ac:dyDescent="0.25">
      <c r="B576" s="93"/>
      <c r="C576" s="23">
        <v>570</v>
      </c>
      <c r="D576" s="12">
        <v>0.5</v>
      </c>
      <c r="E576" s="23">
        <v>570</v>
      </c>
      <c r="F576" s="12">
        <v>0.5</v>
      </c>
    </row>
    <row r="577" spans="2:6" ht="15" customHeight="1" x14ac:dyDescent="0.25">
      <c r="B577" s="93"/>
      <c r="C577" s="23">
        <v>571</v>
      </c>
      <c r="D577" s="12">
        <v>0.5</v>
      </c>
      <c r="E577" s="23">
        <v>571</v>
      </c>
      <c r="F577" s="12">
        <v>0.5</v>
      </c>
    </row>
    <row r="578" spans="2:6" ht="15" customHeight="1" x14ac:dyDescent="0.25">
      <c r="B578" s="93"/>
      <c r="C578" s="23">
        <v>572</v>
      </c>
      <c r="D578" s="12">
        <v>0.5</v>
      </c>
      <c r="E578" s="23">
        <v>572</v>
      </c>
      <c r="F578" s="12">
        <v>0.5</v>
      </c>
    </row>
    <row r="579" spans="2:6" ht="15" customHeight="1" x14ac:dyDescent="0.25">
      <c r="B579" s="93"/>
      <c r="C579" s="23">
        <v>573</v>
      </c>
      <c r="D579" s="12">
        <v>0.5</v>
      </c>
      <c r="E579" s="23">
        <v>573</v>
      </c>
      <c r="F579" s="12">
        <v>0.5</v>
      </c>
    </row>
    <row r="580" spans="2:6" ht="15" customHeight="1" x14ac:dyDescent="0.25">
      <c r="B580" s="93"/>
      <c r="C580" s="23">
        <v>574</v>
      </c>
      <c r="D580" s="12">
        <v>0.5</v>
      </c>
      <c r="E580" s="23">
        <v>574</v>
      </c>
      <c r="F580" s="12">
        <v>0.5</v>
      </c>
    </row>
    <row r="581" spans="2:6" ht="15" customHeight="1" x14ac:dyDescent="0.25">
      <c r="B581" s="93"/>
      <c r="C581" s="23">
        <v>575</v>
      </c>
      <c r="D581" s="12">
        <v>0.5</v>
      </c>
      <c r="E581" s="23">
        <v>575</v>
      </c>
      <c r="F581" s="12">
        <v>0.5</v>
      </c>
    </row>
    <row r="582" spans="2:6" ht="15" customHeight="1" thickBot="1" x14ac:dyDescent="0.3">
      <c r="B582" s="94"/>
      <c r="C582" s="9">
        <v>576</v>
      </c>
      <c r="D582" s="10">
        <v>0.5</v>
      </c>
      <c r="E582" s="9">
        <v>576</v>
      </c>
      <c r="F582" s="10">
        <v>0.5</v>
      </c>
    </row>
    <row r="583" spans="2:6" ht="15" customHeight="1" thickTop="1" x14ac:dyDescent="0.25">
      <c r="B583" s="95">
        <v>49</v>
      </c>
      <c r="C583" s="24">
        <v>577</v>
      </c>
      <c r="D583" s="21">
        <v>0.5</v>
      </c>
      <c r="E583" s="24">
        <v>577</v>
      </c>
      <c r="F583" s="21">
        <v>0.5</v>
      </c>
    </row>
    <row r="584" spans="2:6" ht="15" customHeight="1" x14ac:dyDescent="0.25">
      <c r="B584" s="96"/>
      <c r="C584" s="24">
        <v>578</v>
      </c>
      <c r="D584" s="21">
        <v>0.5</v>
      </c>
      <c r="E584" s="24">
        <v>578</v>
      </c>
      <c r="F584" s="21">
        <v>0.5</v>
      </c>
    </row>
    <row r="585" spans="2:6" ht="15" customHeight="1" x14ac:dyDescent="0.25">
      <c r="B585" s="96"/>
      <c r="C585" s="24">
        <v>579</v>
      </c>
      <c r="D585" s="21">
        <v>0.5</v>
      </c>
      <c r="E585" s="24">
        <v>579</v>
      </c>
      <c r="F585" s="21">
        <v>0.5</v>
      </c>
    </row>
    <row r="586" spans="2:6" ht="15" customHeight="1" x14ac:dyDescent="0.25">
      <c r="B586" s="96"/>
      <c r="C586" s="24">
        <v>580</v>
      </c>
      <c r="D586" s="21">
        <v>0.5</v>
      </c>
      <c r="E586" s="24">
        <v>580</v>
      </c>
      <c r="F586" s="21">
        <v>0.5</v>
      </c>
    </row>
    <row r="587" spans="2:6" ht="15" customHeight="1" x14ac:dyDescent="0.25">
      <c r="B587" s="96"/>
      <c r="C587" s="24">
        <v>581</v>
      </c>
      <c r="D587" s="21">
        <v>0.5</v>
      </c>
      <c r="E587" s="24">
        <v>581</v>
      </c>
      <c r="F587" s="21">
        <v>0.5</v>
      </c>
    </row>
    <row r="588" spans="2:6" ht="15" customHeight="1" x14ac:dyDescent="0.25">
      <c r="B588" s="96"/>
      <c r="C588" s="24">
        <v>582</v>
      </c>
      <c r="D588" s="21">
        <v>0.5</v>
      </c>
      <c r="E588" s="24">
        <v>582</v>
      </c>
      <c r="F588" s="21">
        <v>0.5</v>
      </c>
    </row>
    <row r="589" spans="2:6" ht="15" customHeight="1" x14ac:dyDescent="0.25">
      <c r="B589" s="96"/>
      <c r="C589" s="24">
        <v>583</v>
      </c>
      <c r="D589" s="21">
        <v>0.5</v>
      </c>
      <c r="E589" s="24">
        <v>583</v>
      </c>
      <c r="F589" s="21">
        <v>0.5</v>
      </c>
    </row>
    <row r="590" spans="2:6" ht="15" customHeight="1" x14ac:dyDescent="0.25">
      <c r="B590" s="96"/>
      <c r="C590" s="24">
        <v>584</v>
      </c>
      <c r="D590" s="21">
        <v>0.5</v>
      </c>
      <c r="E590" s="24">
        <v>584</v>
      </c>
      <c r="F590" s="21">
        <v>0.5</v>
      </c>
    </row>
    <row r="591" spans="2:6" ht="15" customHeight="1" x14ac:dyDescent="0.25">
      <c r="B591" s="96"/>
      <c r="C591" s="24">
        <v>585</v>
      </c>
      <c r="D591" s="21">
        <v>0.5</v>
      </c>
      <c r="E591" s="24">
        <v>585</v>
      </c>
      <c r="F591" s="21">
        <v>0.5</v>
      </c>
    </row>
    <row r="592" spans="2:6" ht="15" customHeight="1" x14ac:dyDescent="0.25">
      <c r="B592" s="96"/>
      <c r="C592" s="24">
        <v>586</v>
      </c>
      <c r="D592" s="21">
        <v>0.5</v>
      </c>
      <c r="E592" s="24">
        <v>586</v>
      </c>
      <c r="F592" s="21">
        <v>0.5</v>
      </c>
    </row>
    <row r="593" spans="2:6" ht="15" customHeight="1" x14ac:dyDescent="0.25">
      <c r="B593" s="96"/>
      <c r="C593" s="24">
        <v>587</v>
      </c>
      <c r="D593" s="21">
        <v>0.5</v>
      </c>
      <c r="E593" s="24">
        <v>587</v>
      </c>
      <c r="F593" s="21">
        <v>0.5</v>
      </c>
    </row>
    <row r="594" spans="2:6" ht="15" customHeight="1" thickBot="1" x14ac:dyDescent="0.3">
      <c r="B594" s="97"/>
      <c r="C594" s="18">
        <v>588</v>
      </c>
      <c r="D594" s="19">
        <v>0.5</v>
      </c>
      <c r="E594" s="18">
        <v>588</v>
      </c>
      <c r="F594" s="19">
        <v>0.5</v>
      </c>
    </row>
    <row r="595" spans="2:6" ht="15" customHeight="1" thickTop="1" x14ac:dyDescent="0.25">
      <c r="B595" s="92">
        <v>50</v>
      </c>
      <c r="C595" s="23">
        <v>589</v>
      </c>
      <c r="D595" s="12">
        <v>0.5</v>
      </c>
      <c r="E595" s="23">
        <v>589</v>
      </c>
      <c r="F595" s="12">
        <v>0.5</v>
      </c>
    </row>
    <row r="596" spans="2:6" ht="15" customHeight="1" x14ac:dyDescent="0.25">
      <c r="B596" s="93"/>
      <c r="C596" s="23">
        <v>590</v>
      </c>
      <c r="D596" s="12">
        <v>0.5</v>
      </c>
      <c r="E596" s="23">
        <v>590</v>
      </c>
      <c r="F596" s="12">
        <v>0.5</v>
      </c>
    </row>
    <row r="597" spans="2:6" ht="15" customHeight="1" x14ac:dyDescent="0.25">
      <c r="B597" s="93"/>
      <c r="C597" s="23">
        <v>591</v>
      </c>
      <c r="D597" s="12">
        <v>0.5</v>
      </c>
      <c r="E597" s="23">
        <v>591</v>
      </c>
      <c r="F597" s="12">
        <v>0.5</v>
      </c>
    </row>
    <row r="598" spans="2:6" ht="15" customHeight="1" x14ac:dyDescent="0.25">
      <c r="B598" s="93"/>
      <c r="C598" s="23">
        <v>592</v>
      </c>
      <c r="D598" s="12">
        <v>0.5</v>
      </c>
      <c r="E598" s="23">
        <v>592</v>
      </c>
      <c r="F598" s="12">
        <v>0.5</v>
      </c>
    </row>
    <row r="599" spans="2:6" ht="15" customHeight="1" x14ac:dyDescent="0.25">
      <c r="B599" s="93"/>
      <c r="C599" s="23">
        <v>593</v>
      </c>
      <c r="D599" s="12">
        <v>0.5</v>
      </c>
      <c r="E599" s="23">
        <v>593</v>
      </c>
      <c r="F599" s="12">
        <v>0.5</v>
      </c>
    </row>
    <row r="600" spans="2:6" ht="15" customHeight="1" x14ac:dyDescent="0.25">
      <c r="B600" s="93"/>
      <c r="C600" s="23">
        <v>594</v>
      </c>
      <c r="D600" s="12">
        <v>0.5</v>
      </c>
      <c r="E600" s="23">
        <v>594</v>
      </c>
      <c r="F600" s="12">
        <v>0.5</v>
      </c>
    </row>
    <row r="601" spans="2:6" ht="15" customHeight="1" x14ac:dyDescent="0.25">
      <c r="B601" s="93"/>
      <c r="C601" s="23">
        <v>595</v>
      </c>
      <c r="D601" s="12">
        <v>0.5</v>
      </c>
      <c r="E601" s="23">
        <v>595</v>
      </c>
      <c r="F601" s="12">
        <v>0.5</v>
      </c>
    </row>
    <row r="602" spans="2:6" ht="15" customHeight="1" x14ac:dyDescent="0.25">
      <c r="B602" s="93"/>
      <c r="C602" s="23">
        <v>596</v>
      </c>
      <c r="D602" s="12">
        <v>0.5</v>
      </c>
      <c r="E602" s="23">
        <v>596</v>
      </c>
      <c r="F602" s="12">
        <v>0.5</v>
      </c>
    </row>
    <row r="603" spans="2:6" ht="15" customHeight="1" x14ac:dyDescent="0.25">
      <c r="B603" s="93"/>
      <c r="C603" s="23">
        <v>597</v>
      </c>
      <c r="D603" s="12">
        <v>0.5</v>
      </c>
      <c r="E603" s="23">
        <v>597</v>
      </c>
      <c r="F603" s="12">
        <v>0.5</v>
      </c>
    </row>
    <row r="604" spans="2:6" ht="15" customHeight="1" x14ac:dyDescent="0.25">
      <c r="B604" s="93"/>
      <c r="C604" s="23">
        <v>598</v>
      </c>
      <c r="D604" s="12">
        <v>0.5</v>
      </c>
      <c r="E604" s="23">
        <v>598</v>
      </c>
      <c r="F604" s="12">
        <v>0.5</v>
      </c>
    </row>
    <row r="605" spans="2:6" ht="15" customHeight="1" x14ac:dyDescent="0.25">
      <c r="B605" s="93"/>
      <c r="C605" s="23">
        <v>599</v>
      </c>
      <c r="D605" s="12">
        <v>0.5</v>
      </c>
      <c r="E605" s="23">
        <v>599</v>
      </c>
      <c r="F605" s="12">
        <v>0.5</v>
      </c>
    </row>
    <row r="606" spans="2:6" ht="15" customHeight="1" thickBot="1" x14ac:dyDescent="0.3">
      <c r="B606" s="94"/>
      <c r="C606" s="9">
        <v>600</v>
      </c>
      <c r="D606" s="10">
        <v>0.5</v>
      </c>
      <c r="E606" s="9">
        <v>600</v>
      </c>
      <c r="F606" s="10">
        <v>0.5</v>
      </c>
    </row>
    <row r="607" spans="2:6" ht="12.75" thickTop="1" x14ac:dyDescent="0.25">
      <c r="B607" s="95">
        <v>51</v>
      </c>
      <c r="C607" s="24">
        <v>601</v>
      </c>
      <c r="D607" s="21">
        <v>0.5</v>
      </c>
      <c r="E607" s="24">
        <v>601</v>
      </c>
      <c r="F607" s="21">
        <v>0.5</v>
      </c>
    </row>
    <row r="608" spans="2:6" x14ac:dyDescent="0.25">
      <c r="B608" s="96"/>
      <c r="C608" s="24">
        <v>602</v>
      </c>
      <c r="D608" s="21">
        <v>0.5</v>
      </c>
      <c r="E608" s="24">
        <v>602</v>
      </c>
      <c r="F608" s="21">
        <v>0.5</v>
      </c>
    </row>
    <row r="609" spans="2:6" x14ac:dyDescent="0.25">
      <c r="B609" s="96"/>
      <c r="C609" s="24">
        <v>603</v>
      </c>
      <c r="D609" s="21">
        <v>0.5</v>
      </c>
      <c r="E609" s="24">
        <v>603</v>
      </c>
      <c r="F609" s="21">
        <v>0.5</v>
      </c>
    </row>
    <row r="610" spans="2:6" x14ac:dyDescent="0.25">
      <c r="B610" s="96"/>
      <c r="C610" s="24">
        <v>604</v>
      </c>
      <c r="D610" s="21">
        <v>0.5</v>
      </c>
      <c r="E610" s="24">
        <v>604</v>
      </c>
      <c r="F610" s="21">
        <v>0.5</v>
      </c>
    </row>
    <row r="611" spans="2:6" x14ac:dyDescent="0.25">
      <c r="B611" s="96"/>
      <c r="C611" s="24">
        <v>605</v>
      </c>
      <c r="D611" s="21">
        <v>0.5</v>
      </c>
      <c r="E611" s="24">
        <v>605</v>
      </c>
      <c r="F611" s="21">
        <v>0.5</v>
      </c>
    </row>
    <row r="612" spans="2:6" x14ac:dyDescent="0.25">
      <c r="B612" s="96"/>
      <c r="C612" s="24">
        <v>606</v>
      </c>
      <c r="D612" s="21">
        <v>0.5</v>
      </c>
      <c r="E612" s="24">
        <v>606</v>
      </c>
      <c r="F612" s="21">
        <v>0.5</v>
      </c>
    </row>
    <row r="613" spans="2:6" x14ac:dyDescent="0.25">
      <c r="B613" s="96"/>
      <c r="C613" s="24">
        <v>607</v>
      </c>
      <c r="D613" s="21">
        <v>0.5</v>
      </c>
      <c r="E613" s="24">
        <v>607</v>
      </c>
      <c r="F613" s="21">
        <v>0.5</v>
      </c>
    </row>
    <row r="614" spans="2:6" x14ac:dyDescent="0.25">
      <c r="B614" s="96"/>
      <c r="C614" s="24">
        <v>608</v>
      </c>
      <c r="D614" s="21">
        <v>0.5</v>
      </c>
      <c r="E614" s="24">
        <v>608</v>
      </c>
      <c r="F614" s="21">
        <v>0.5</v>
      </c>
    </row>
    <row r="615" spans="2:6" x14ac:dyDescent="0.25">
      <c r="B615" s="96"/>
      <c r="C615" s="24">
        <v>609</v>
      </c>
      <c r="D615" s="21">
        <v>0.5</v>
      </c>
      <c r="E615" s="24">
        <v>609</v>
      </c>
      <c r="F615" s="21">
        <v>0.5</v>
      </c>
    </row>
    <row r="616" spans="2:6" x14ac:dyDescent="0.25">
      <c r="B616" s="96"/>
      <c r="C616" s="24">
        <v>610</v>
      </c>
      <c r="D616" s="21">
        <v>0.5</v>
      </c>
      <c r="E616" s="24">
        <v>610</v>
      </c>
      <c r="F616" s="21">
        <v>0.5</v>
      </c>
    </row>
    <row r="617" spans="2:6" x14ac:dyDescent="0.25">
      <c r="B617" s="96"/>
      <c r="C617" s="24">
        <v>611</v>
      </c>
      <c r="D617" s="21">
        <v>0.5</v>
      </c>
      <c r="E617" s="24">
        <v>611</v>
      </c>
      <c r="F617" s="21">
        <v>0.5</v>
      </c>
    </row>
    <row r="618" spans="2:6" ht="12.75" thickBot="1" x14ac:dyDescent="0.3">
      <c r="B618" s="97"/>
      <c r="C618" s="18">
        <v>612</v>
      </c>
      <c r="D618" s="19">
        <v>0.5</v>
      </c>
      <c r="E618" s="18">
        <v>612</v>
      </c>
      <c r="F618" s="19">
        <v>0.5</v>
      </c>
    </row>
    <row r="619" spans="2:6" ht="12.75" thickTop="1" x14ac:dyDescent="0.25">
      <c r="B619" s="92">
        <v>52</v>
      </c>
      <c r="C619" s="23">
        <v>613</v>
      </c>
      <c r="D619" s="12">
        <v>0.5</v>
      </c>
      <c r="E619" s="23">
        <v>613</v>
      </c>
      <c r="F619" s="12">
        <v>0.5</v>
      </c>
    </row>
    <row r="620" spans="2:6" x14ac:dyDescent="0.25">
      <c r="B620" s="93"/>
      <c r="C620" s="23">
        <v>614</v>
      </c>
      <c r="D620" s="12">
        <v>0.5</v>
      </c>
      <c r="E620" s="23">
        <v>614</v>
      </c>
      <c r="F620" s="12">
        <v>0.5</v>
      </c>
    </row>
    <row r="621" spans="2:6" x14ac:dyDescent="0.25">
      <c r="B621" s="93"/>
      <c r="C621" s="23">
        <v>615</v>
      </c>
      <c r="D621" s="12">
        <v>0.5</v>
      </c>
      <c r="E621" s="23">
        <v>615</v>
      </c>
      <c r="F621" s="12">
        <v>0.5</v>
      </c>
    </row>
    <row r="622" spans="2:6" x14ac:dyDescent="0.25">
      <c r="B622" s="93"/>
      <c r="C622" s="23">
        <v>616</v>
      </c>
      <c r="D622" s="12">
        <v>0.5</v>
      </c>
      <c r="E622" s="23">
        <v>616</v>
      </c>
      <c r="F622" s="12">
        <v>0.5</v>
      </c>
    </row>
    <row r="623" spans="2:6" x14ac:dyDescent="0.25">
      <c r="B623" s="93"/>
      <c r="C623" s="23">
        <v>617</v>
      </c>
      <c r="D623" s="12">
        <v>0.5</v>
      </c>
      <c r="E623" s="23">
        <v>617</v>
      </c>
      <c r="F623" s="12">
        <v>0.5</v>
      </c>
    </row>
    <row r="624" spans="2:6" x14ac:dyDescent="0.25">
      <c r="B624" s="93"/>
      <c r="C624" s="23">
        <v>618</v>
      </c>
      <c r="D624" s="12">
        <v>0.5</v>
      </c>
      <c r="E624" s="23">
        <v>618</v>
      </c>
      <c r="F624" s="12">
        <v>0.5</v>
      </c>
    </row>
    <row r="625" spans="2:6" x14ac:dyDescent="0.25">
      <c r="B625" s="93"/>
      <c r="C625" s="23">
        <v>619</v>
      </c>
      <c r="D625" s="12">
        <v>0.5</v>
      </c>
      <c r="E625" s="23">
        <v>619</v>
      </c>
      <c r="F625" s="12">
        <v>0.5</v>
      </c>
    </row>
    <row r="626" spans="2:6" x14ac:dyDescent="0.25">
      <c r="B626" s="93"/>
      <c r="C626" s="23">
        <v>620</v>
      </c>
      <c r="D626" s="12">
        <v>0.5</v>
      </c>
      <c r="E626" s="23">
        <v>620</v>
      </c>
      <c r="F626" s="12">
        <v>0.5</v>
      </c>
    </row>
    <row r="627" spans="2:6" x14ac:dyDescent="0.25">
      <c r="B627" s="93"/>
      <c r="C627" s="23">
        <v>621</v>
      </c>
      <c r="D627" s="12">
        <v>0.5</v>
      </c>
      <c r="E627" s="23">
        <v>621</v>
      </c>
      <c r="F627" s="12">
        <v>0.5</v>
      </c>
    </row>
    <row r="628" spans="2:6" x14ac:dyDescent="0.25">
      <c r="B628" s="93"/>
      <c r="C628" s="23">
        <v>622</v>
      </c>
      <c r="D628" s="12">
        <v>0.5</v>
      </c>
      <c r="E628" s="23">
        <v>622</v>
      </c>
      <c r="F628" s="12">
        <v>0.5</v>
      </c>
    </row>
    <row r="629" spans="2:6" x14ac:dyDescent="0.25">
      <c r="B629" s="93"/>
      <c r="C629" s="23">
        <v>623</v>
      </c>
      <c r="D629" s="12">
        <v>0.5</v>
      </c>
      <c r="E629" s="23">
        <v>623</v>
      </c>
      <c r="F629" s="12">
        <v>0.5</v>
      </c>
    </row>
    <row r="630" spans="2:6" ht="12.75" thickBot="1" x14ac:dyDescent="0.3">
      <c r="B630" s="94"/>
      <c r="C630" s="9">
        <v>624</v>
      </c>
      <c r="D630" s="10">
        <v>0.5</v>
      </c>
      <c r="E630" s="9">
        <v>624</v>
      </c>
      <c r="F630" s="10">
        <v>0.5</v>
      </c>
    </row>
    <row r="631" spans="2:6" ht="12.75" thickTop="1" x14ac:dyDescent="0.25">
      <c r="B631" s="95">
        <v>53</v>
      </c>
      <c r="C631" s="24">
        <v>625</v>
      </c>
      <c r="D631" s="21">
        <v>0.5</v>
      </c>
      <c r="E631" s="24">
        <v>625</v>
      </c>
      <c r="F631" s="21">
        <v>0.5</v>
      </c>
    </row>
    <row r="632" spans="2:6" x14ac:dyDescent="0.25">
      <c r="B632" s="96"/>
      <c r="C632" s="24">
        <v>626</v>
      </c>
      <c r="D632" s="21">
        <v>0.5</v>
      </c>
      <c r="E632" s="24">
        <v>626</v>
      </c>
      <c r="F632" s="21">
        <v>0.5</v>
      </c>
    </row>
    <row r="633" spans="2:6" x14ac:dyDescent="0.25">
      <c r="B633" s="96"/>
      <c r="C633" s="24">
        <v>627</v>
      </c>
      <c r="D633" s="21">
        <v>0.5</v>
      </c>
      <c r="E633" s="24">
        <v>627</v>
      </c>
      <c r="F633" s="21">
        <v>0.5</v>
      </c>
    </row>
    <row r="634" spans="2:6" x14ac:dyDescent="0.25">
      <c r="B634" s="96"/>
      <c r="C634" s="24">
        <v>628</v>
      </c>
      <c r="D634" s="21">
        <v>0.5</v>
      </c>
      <c r="E634" s="24">
        <v>628</v>
      </c>
      <c r="F634" s="21">
        <v>0.5</v>
      </c>
    </row>
    <row r="635" spans="2:6" x14ac:dyDescent="0.25">
      <c r="B635" s="96"/>
      <c r="C635" s="24">
        <v>629</v>
      </c>
      <c r="D635" s="21">
        <v>0.5</v>
      </c>
      <c r="E635" s="24">
        <v>629</v>
      </c>
      <c r="F635" s="21">
        <v>0.5</v>
      </c>
    </row>
    <row r="636" spans="2:6" x14ac:dyDescent="0.25">
      <c r="B636" s="96"/>
      <c r="C636" s="24">
        <v>630</v>
      </c>
      <c r="D636" s="21">
        <v>0.5</v>
      </c>
      <c r="E636" s="24">
        <v>630</v>
      </c>
      <c r="F636" s="21">
        <v>0.5</v>
      </c>
    </row>
    <row r="637" spans="2:6" x14ac:dyDescent="0.25">
      <c r="B637" s="96"/>
      <c r="C637" s="24">
        <v>631</v>
      </c>
      <c r="D637" s="21">
        <v>0.5</v>
      </c>
      <c r="E637" s="24">
        <v>631</v>
      </c>
      <c r="F637" s="21">
        <v>0.5</v>
      </c>
    </row>
    <row r="638" spans="2:6" x14ac:dyDescent="0.25">
      <c r="B638" s="96"/>
      <c r="C638" s="24">
        <v>632</v>
      </c>
      <c r="D638" s="21">
        <v>0.5</v>
      </c>
      <c r="E638" s="24">
        <v>632</v>
      </c>
      <c r="F638" s="21">
        <v>0.5</v>
      </c>
    </row>
    <row r="639" spans="2:6" x14ac:dyDescent="0.25">
      <c r="B639" s="96"/>
      <c r="C639" s="24">
        <v>633</v>
      </c>
      <c r="D639" s="21">
        <v>0.5</v>
      </c>
      <c r="E639" s="24">
        <v>633</v>
      </c>
      <c r="F639" s="21">
        <v>0.5</v>
      </c>
    </row>
    <row r="640" spans="2:6" x14ac:dyDescent="0.25">
      <c r="B640" s="96"/>
      <c r="C640" s="24">
        <v>634</v>
      </c>
      <c r="D640" s="21">
        <v>0.5</v>
      </c>
      <c r="E640" s="24">
        <v>634</v>
      </c>
      <c r="F640" s="21">
        <v>0.5</v>
      </c>
    </row>
    <row r="641" spans="2:6" x14ac:dyDescent="0.25">
      <c r="B641" s="96"/>
      <c r="C641" s="24">
        <v>635</v>
      </c>
      <c r="D641" s="21">
        <v>0.5</v>
      </c>
      <c r="E641" s="24">
        <v>635</v>
      </c>
      <c r="F641" s="21">
        <v>0.5</v>
      </c>
    </row>
    <row r="642" spans="2:6" ht="12.75" thickBot="1" x14ac:dyDescent="0.3">
      <c r="B642" s="97"/>
      <c r="C642" s="18">
        <v>636</v>
      </c>
      <c r="D642" s="19">
        <v>0.5</v>
      </c>
      <c r="E642" s="18">
        <v>636</v>
      </c>
      <c r="F642" s="19">
        <v>0.5</v>
      </c>
    </row>
    <row r="643" spans="2:6" ht="12.75" thickTop="1" x14ac:dyDescent="0.25">
      <c r="B643" s="92">
        <v>54</v>
      </c>
      <c r="C643" s="23">
        <v>637</v>
      </c>
      <c r="D643" s="12">
        <v>0.5</v>
      </c>
      <c r="E643" s="23">
        <v>637</v>
      </c>
      <c r="F643" s="12">
        <v>0.5</v>
      </c>
    </row>
    <row r="644" spans="2:6" x14ac:dyDescent="0.25">
      <c r="B644" s="93"/>
      <c r="C644" s="23">
        <v>638</v>
      </c>
      <c r="D644" s="12">
        <v>0.5</v>
      </c>
      <c r="E644" s="23">
        <v>638</v>
      </c>
      <c r="F644" s="12">
        <v>0.5</v>
      </c>
    </row>
    <row r="645" spans="2:6" x14ac:dyDescent="0.25">
      <c r="B645" s="93"/>
      <c r="C645" s="23">
        <v>639</v>
      </c>
      <c r="D645" s="12">
        <v>0.5</v>
      </c>
      <c r="E645" s="23">
        <v>639</v>
      </c>
      <c r="F645" s="12">
        <v>0.5</v>
      </c>
    </row>
    <row r="646" spans="2:6" x14ac:dyDescent="0.25">
      <c r="B646" s="93"/>
      <c r="C646" s="23">
        <v>640</v>
      </c>
      <c r="D646" s="12">
        <v>0.5</v>
      </c>
      <c r="E646" s="23">
        <v>640</v>
      </c>
      <c r="F646" s="12">
        <v>0.5</v>
      </c>
    </row>
    <row r="647" spans="2:6" x14ac:dyDescent="0.25">
      <c r="B647" s="93"/>
      <c r="C647" s="23">
        <v>641</v>
      </c>
      <c r="D647" s="12">
        <v>0.5</v>
      </c>
      <c r="E647" s="23">
        <v>641</v>
      </c>
      <c r="F647" s="12">
        <v>0.5</v>
      </c>
    </row>
    <row r="648" spans="2:6" x14ac:dyDescent="0.25">
      <c r="B648" s="93"/>
      <c r="C648" s="23">
        <v>642</v>
      </c>
      <c r="D648" s="12">
        <v>0.5</v>
      </c>
      <c r="E648" s="23">
        <v>642</v>
      </c>
      <c r="F648" s="12">
        <v>0.5</v>
      </c>
    </row>
    <row r="649" spans="2:6" x14ac:dyDescent="0.25">
      <c r="B649" s="93"/>
      <c r="C649" s="23">
        <v>643</v>
      </c>
      <c r="D649" s="12">
        <v>0.5</v>
      </c>
      <c r="E649" s="23">
        <v>643</v>
      </c>
      <c r="F649" s="12">
        <v>0.5</v>
      </c>
    </row>
    <row r="650" spans="2:6" x14ac:dyDescent="0.25">
      <c r="B650" s="93"/>
      <c r="C650" s="23">
        <v>644</v>
      </c>
      <c r="D650" s="12">
        <v>0.5</v>
      </c>
      <c r="E650" s="23">
        <v>644</v>
      </c>
      <c r="F650" s="12">
        <v>0.5</v>
      </c>
    </row>
    <row r="651" spans="2:6" x14ac:dyDescent="0.25">
      <c r="B651" s="93"/>
      <c r="C651" s="23">
        <v>645</v>
      </c>
      <c r="D651" s="12">
        <v>0.5</v>
      </c>
      <c r="E651" s="23">
        <v>645</v>
      </c>
      <c r="F651" s="12">
        <v>0.5</v>
      </c>
    </row>
    <row r="652" spans="2:6" x14ac:dyDescent="0.25">
      <c r="B652" s="93"/>
      <c r="C652" s="23">
        <v>646</v>
      </c>
      <c r="D652" s="12">
        <v>0.5</v>
      </c>
      <c r="E652" s="23">
        <v>646</v>
      </c>
      <c r="F652" s="12">
        <v>0.5</v>
      </c>
    </row>
    <row r="653" spans="2:6" x14ac:dyDescent="0.25">
      <c r="B653" s="93"/>
      <c r="C653" s="23">
        <v>647</v>
      </c>
      <c r="D653" s="12">
        <v>0.5</v>
      </c>
      <c r="E653" s="23">
        <v>647</v>
      </c>
      <c r="F653" s="12">
        <v>0.5</v>
      </c>
    </row>
    <row r="654" spans="2:6" ht="12.75" thickBot="1" x14ac:dyDescent="0.3">
      <c r="B654" s="94"/>
      <c r="C654" s="9">
        <v>648</v>
      </c>
      <c r="D654" s="10">
        <v>0.5</v>
      </c>
      <c r="E654" s="9">
        <v>648</v>
      </c>
      <c r="F654" s="10">
        <v>0.5</v>
      </c>
    </row>
    <row r="655" spans="2:6" ht="12.75" thickTop="1" x14ac:dyDescent="0.25">
      <c r="B655" s="95">
        <v>55</v>
      </c>
      <c r="C655" s="24">
        <v>649</v>
      </c>
      <c r="D655" s="21">
        <v>0.5</v>
      </c>
      <c r="E655" s="24">
        <v>649</v>
      </c>
      <c r="F655" s="21">
        <v>0.5</v>
      </c>
    </row>
    <row r="656" spans="2:6" x14ac:dyDescent="0.25">
      <c r="B656" s="96"/>
      <c r="C656" s="24">
        <v>650</v>
      </c>
      <c r="D656" s="21">
        <v>0.5</v>
      </c>
      <c r="E656" s="24">
        <v>650</v>
      </c>
      <c r="F656" s="21">
        <v>0.5</v>
      </c>
    </row>
    <row r="657" spans="2:6" x14ac:dyDescent="0.25">
      <c r="B657" s="96"/>
      <c r="C657" s="24">
        <v>651</v>
      </c>
      <c r="D657" s="21">
        <v>0.5</v>
      </c>
      <c r="E657" s="24">
        <v>651</v>
      </c>
      <c r="F657" s="21">
        <v>0.5</v>
      </c>
    </row>
    <row r="658" spans="2:6" x14ac:dyDescent="0.25">
      <c r="B658" s="96"/>
      <c r="C658" s="24">
        <v>652</v>
      </c>
      <c r="D658" s="21">
        <v>0.5</v>
      </c>
      <c r="E658" s="24">
        <v>652</v>
      </c>
      <c r="F658" s="21">
        <v>0.5</v>
      </c>
    </row>
    <row r="659" spans="2:6" x14ac:dyDescent="0.25">
      <c r="B659" s="96"/>
      <c r="C659" s="24">
        <v>653</v>
      </c>
      <c r="D659" s="21">
        <v>0.5</v>
      </c>
      <c r="E659" s="24">
        <v>653</v>
      </c>
      <c r="F659" s="21">
        <v>0.5</v>
      </c>
    </row>
    <row r="660" spans="2:6" x14ac:dyDescent="0.25">
      <c r="B660" s="96"/>
      <c r="C660" s="24">
        <v>654</v>
      </c>
      <c r="D660" s="21">
        <v>0.5</v>
      </c>
      <c r="E660" s="24">
        <v>654</v>
      </c>
      <c r="F660" s="21">
        <v>0.5</v>
      </c>
    </row>
    <row r="661" spans="2:6" x14ac:dyDescent="0.25">
      <c r="B661" s="96"/>
      <c r="C661" s="24">
        <v>655</v>
      </c>
      <c r="D661" s="21">
        <v>0.5</v>
      </c>
      <c r="E661" s="24">
        <v>655</v>
      </c>
      <c r="F661" s="21">
        <v>0.5</v>
      </c>
    </row>
    <row r="662" spans="2:6" x14ac:dyDescent="0.25">
      <c r="B662" s="96"/>
      <c r="C662" s="24">
        <v>656</v>
      </c>
      <c r="D662" s="21">
        <v>0.5</v>
      </c>
      <c r="E662" s="24">
        <v>656</v>
      </c>
      <c r="F662" s="21">
        <v>0.5</v>
      </c>
    </row>
    <row r="663" spans="2:6" x14ac:dyDescent="0.25">
      <c r="B663" s="96"/>
      <c r="C663" s="24">
        <v>657</v>
      </c>
      <c r="D663" s="21">
        <v>0.5</v>
      </c>
      <c r="E663" s="24">
        <v>657</v>
      </c>
      <c r="F663" s="21">
        <v>0.5</v>
      </c>
    </row>
    <row r="664" spans="2:6" x14ac:dyDescent="0.25">
      <c r="B664" s="96"/>
      <c r="C664" s="24">
        <v>658</v>
      </c>
      <c r="D664" s="21">
        <v>0.5</v>
      </c>
      <c r="E664" s="24">
        <v>658</v>
      </c>
      <c r="F664" s="21">
        <v>0.5</v>
      </c>
    </row>
    <row r="665" spans="2:6" x14ac:dyDescent="0.25">
      <c r="B665" s="96"/>
      <c r="C665" s="24">
        <v>659</v>
      </c>
      <c r="D665" s="21">
        <v>0.5</v>
      </c>
      <c r="E665" s="24">
        <v>659</v>
      </c>
      <c r="F665" s="21">
        <v>0.5</v>
      </c>
    </row>
    <row r="666" spans="2:6" ht="12.75" thickBot="1" x14ac:dyDescent="0.3">
      <c r="B666" s="97"/>
      <c r="C666" s="18">
        <v>660</v>
      </c>
      <c r="D666" s="19">
        <v>0.5</v>
      </c>
      <c r="E666" s="18">
        <v>660</v>
      </c>
      <c r="F666" s="19">
        <v>0.5</v>
      </c>
    </row>
    <row r="667" spans="2:6" ht="12.75" thickTop="1" x14ac:dyDescent="0.25">
      <c r="B667" s="92">
        <v>56</v>
      </c>
      <c r="C667" s="23">
        <v>661</v>
      </c>
      <c r="D667" s="12">
        <v>0.5</v>
      </c>
      <c r="E667" s="23">
        <v>661</v>
      </c>
      <c r="F667" s="12">
        <v>0.5</v>
      </c>
    </row>
    <row r="668" spans="2:6" x14ac:dyDescent="0.25">
      <c r="B668" s="93"/>
      <c r="C668" s="23">
        <v>662</v>
      </c>
      <c r="D668" s="12">
        <v>0.5</v>
      </c>
      <c r="E668" s="23">
        <v>662</v>
      </c>
      <c r="F668" s="12">
        <v>0.5</v>
      </c>
    </row>
    <row r="669" spans="2:6" x14ac:dyDescent="0.25">
      <c r="B669" s="93"/>
      <c r="C669" s="23">
        <v>663</v>
      </c>
      <c r="D669" s="12">
        <v>0.5</v>
      </c>
      <c r="E669" s="23">
        <v>663</v>
      </c>
      <c r="F669" s="12">
        <v>0.5</v>
      </c>
    </row>
    <row r="670" spans="2:6" x14ac:dyDescent="0.25">
      <c r="B670" s="93"/>
      <c r="C670" s="23">
        <v>664</v>
      </c>
      <c r="D670" s="12">
        <v>0.5</v>
      </c>
      <c r="E670" s="23">
        <v>664</v>
      </c>
      <c r="F670" s="12">
        <v>0.5</v>
      </c>
    </row>
    <row r="671" spans="2:6" x14ac:dyDescent="0.25">
      <c r="B671" s="93"/>
      <c r="C671" s="23">
        <v>665</v>
      </c>
      <c r="D671" s="12">
        <v>0.5</v>
      </c>
      <c r="E671" s="23">
        <v>665</v>
      </c>
      <c r="F671" s="12">
        <v>0.5</v>
      </c>
    </row>
    <row r="672" spans="2:6" x14ac:dyDescent="0.25">
      <c r="B672" s="93"/>
      <c r="C672" s="23">
        <v>666</v>
      </c>
      <c r="D672" s="12">
        <v>0.5</v>
      </c>
      <c r="E672" s="23">
        <v>666</v>
      </c>
      <c r="F672" s="12">
        <v>0.5</v>
      </c>
    </row>
    <row r="673" spans="2:6" x14ac:dyDescent="0.25">
      <c r="B673" s="93"/>
      <c r="C673" s="23">
        <v>667</v>
      </c>
      <c r="D673" s="12">
        <v>0.5</v>
      </c>
      <c r="E673" s="23">
        <v>667</v>
      </c>
      <c r="F673" s="12">
        <v>0.5</v>
      </c>
    </row>
    <row r="674" spans="2:6" x14ac:dyDescent="0.25">
      <c r="B674" s="93"/>
      <c r="C674" s="23">
        <v>668</v>
      </c>
      <c r="D674" s="12">
        <v>0.5</v>
      </c>
      <c r="E674" s="23">
        <v>668</v>
      </c>
      <c r="F674" s="12">
        <v>0.5</v>
      </c>
    </row>
    <row r="675" spans="2:6" x14ac:dyDescent="0.25">
      <c r="B675" s="93"/>
      <c r="C675" s="23">
        <v>669</v>
      </c>
      <c r="D675" s="12">
        <v>0.5</v>
      </c>
      <c r="E675" s="23">
        <v>669</v>
      </c>
      <c r="F675" s="12">
        <v>0.5</v>
      </c>
    </row>
    <row r="676" spans="2:6" x14ac:dyDescent="0.25">
      <c r="B676" s="93"/>
      <c r="C676" s="23">
        <v>670</v>
      </c>
      <c r="D676" s="12">
        <v>0.5</v>
      </c>
      <c r="E676" s="23">
        <v>670</v>
      </c>
      <c r="F676" s="12">
        <v>0.5</v>
      </c>
    </row>
    <row r="677" spans="2:6" x14ac:dyDescent="0.25">
      <c r="B677" s="93"/>
      <c r="C677" s="23">
        <v>671</v>
      </c>
      <c r="D677" s="12">
        <v>0.5</v>
      </c>
      <c r="E677" s="23">
        <v>671</v>
      </c>
      <c r="F677" s="12">
        <v>0.5</v>
      </c>
    </row>
    <row r="678" spans="2:6" ht="12.75" thickBot="1" x14ac:dyDescent="0.3">
      <c r="B678" s="94"/>
      <c r="C678" s="9">
        <v>672</v>
      </c>
      <c r="D678" s="10">
        <v>0.5</v>
      </c>
      <c r="E678" s="9">
        <v>672</v>
      </c>
      <c r="F678" s="10">
        <v>0.5</v>
      </c>
    </row>
    <row r="679" spans="2:6" ht="12.75" thickTop="1" x14ac:dyDescent="0.25">
      <c r="B679" s="95">
        <v>57</v>
      </c>
      <c r="C679" s="24">
        <v>673</v>
      </c>
      <c r="D679" s="21">
        <v>0.5</v>
      </c>
      <c r="E679" s="24">
        <v>673</v>
      </c>
      <c r="F679" s="21">
        <v>0.5</v>
      </c>
    </row>
    <row r="680" spans="2:6" x14ac:dyDescent="0.25">
      <c r="B680" s="96"/>
      <c r="C680" s="24">
        <v>674</v>
      </c>
      <c r="D680" s="21">
        <v>0.5</v>
      </c>
      <c r="E680" s="24">
        <v>674</v>
      </c>
      <c r="F680" s="21">
        <v>0.5</v>
      </c>
    </row>
    <row r="681" spans="2:6" x14ac:dyDescent="0.25">
      <c r="B681" s="96"/>
      <c r="C681" s="24">
        <v>675</v>
      </c>
      <c r="D681" s="21">
        <v>0.5</v>
      </c>
      <c r="E681" s="24">
        <v>675</v>
      </c>
      <c r="F681" s="21">
        <v>0.5</v>
      </c>
    </row>
    <row r="682" spans="2:6" x14ac:dyDescent="0.25">
      <c r="B682" s="96"/>
      <c r="C682" s="24">
        <v>676</v>
      </c>
      <c r="D682" s="21">
        <v>0.5</v>
      </c>
      <c r="E682" s="24">
        <v>676</v>
      </c>
      <c r="F682" s="21">
        <v>0.5</v>
      </c>
    </row>
    <row r="683" spans="2:6" x14ac:dyDescent="0.25">
      <c r="B683" s="96"/>
      <c r="C683" s="24">
        <v>677</v>
      </c>
      <c r="D683" s="21">
        <v>0.5</v>
      </c>
      <c r="E683" s="24">
        <v>677</v>
      </c>
      <c r="F683" s="21">
        <v>0.5</v>
      </c>
    </row>
    <row r="684" spans="2:6" x14ac:dyDescent="0.25">
      <c r="B684" s="96"/>
      <c r="C684" s="24">
        <v>678</v>
      </c>
      <c r="D684" s="21">
        <v>0.5</v>
      </c>
      <c r="E684" s="24">
        <v>678</v>
      </c>
      <c r="F684" s="21">
        <v>0.5</v>
      </c>
    </row>
    <row r="685" spans="2:6" x14ac:dyDescent="0.25">
      <c r="B685" s="96"/>
      <c r="C685" s="24">
        <v>679</v>
      </c>
      <c r="D685" s="21">
        <v>0.5</v>
      </c>
      <c r="E685" s="24">
        <v>679</v>
      </c>
      <c r="F685" s="21">
        <v>0.5</v>
      </c>
    </row>
    <row r="686" spans="2:6" x14ac:dyDescent="0.25">
      <c r="B686" s="96"/>
      <c r="C686" s="24">
        <v>680</v>
      </c>
      <c r="D686" s="21">
        <v>0.5</v>
      </c>
      <c r="E686" s="24">
        <v>680</v>
      </c>
      <c r="F686" s="21">
        <v>0.5</v>
      </c>
    </row>
    <row r="687" spans="2:6" x14ac:dyDescent="0.25">
      <c r="B687" s="96"/>
      <c r="C687" s="24">
        <v>681</v>
      </c>
      <c r="D687" s="21">
        <v>0.5</v>
      </c>
      <c r="E687" s="24">
        <v>681</v>
      </c>
      <c r="F687" s="21">
        <v>0.5</v>
      </c>
    </row>
    <row r="688" spans="2:6" x14ac:dyDescent="0.25">
      <c r="B688" s="96"/>
      <c r="C688" s="24">
        <v>682</v>
      </c>
      <c r="D688" s="21">
        <v>0.5</v>
      </c>
      <c r="E688" s="24">
        <v>682</v>
      </c>
      <c r="F688" s="21">
        <v>0.5</v>
      </c>
    </row>
    <row r="689" spans="2:6" x14ac:dyDescent="0.25">
      <c r="B689" s="96"/>
      <c r="C689" s="24">
        <v>683</v>
      </c>
      <c r="D689" s="21">
        <v>0.5</v>
      </c>
      <c r="E689" s="24">
        <v>683</v>
      </c>
      <c r="F689" s="21">
        <v>0.5</v>
      </c>
    </row>
    <row r="690" spans="2:6" ht="12.75" thickBot="1" x14ac:dyDescent="0.3">
      <c r="B690" s="97"/>
      <c r="C690" s="18">
        <v>684</v>
      </c>
      <c r="D690" s="19">
        <v>0.5</v>
      </c>
      <c r="E690" s="18">
        <v>684</v>
      </c>
      <c r="F690" s="19">
        <v>0.5</v>
      </c>
    </row>
    <row r="691" spans="2:6" ht="12.75" thickTop="1" x14ac:dyDescent="0.25">
      <c r="B691" s="92">
        <v>58</v>
      </c>
      <c r="C691" s="23">
        <v>685</v>
      </c>
      <c r="D691" s="12">
        <v>0.5</v>
      </c>
      <c r="E691" s="23">
        <v>685</v>
      </c>
      <c r="F691" s="12">
        <v>0.5</v>
      </c>
    </row>
    <row r="692" spans="2:6" x14ac:dyDescent="0.25">
      <c r="B692" s="93"/>
      <c r="C692" s="23">
        <v>686</v>
      </c>
      <c r="D692" s="12">
        <v>0.5</v>
      </c>
      <c r="E692" s="23">
        <v>686</v>
      </c>
      <c r="F692" s="12">
        <v>0.5</v>
      </c>
    </row>
    <row r="693" spans="2:6" x14ac:dyDescent="0.25">
      <c r="B693" s="93"/>
      <c r="C693" s="23">
        <v>687</v>
      </c>
      <c r="D693" s="12">
        <v>0.5</v>
      </c>
      <c r="E693" s="23">
        <v>687</v>
      </c>
      <c r="F693" s="12">
        <v>0.5</v>
      </c>
    </row>
    <row r="694" spans="2:6" x14ac:dyDescent="0.25">
      <c r="B694" s="93"/>
      <c r="C694" s="23">
        <v>688</v>
      </c>
      <c r="D694" s="12">
        <v>0.5</v>
      </c>
      <c r="E694" s="23">
        <v>688</v>
      </c>
      <c r="F694" s="12">
        <v>0.5</v>
      </c>
    </row>
    <row r="695" spans="2:6" x14ac:dyDescent="0.25">
      <c r="B695" s="93"/>
      <c r="C695" s="23">
        <v>689</v>
      </c>
      <c r="D695" s="12">
        <v>0.5</v>
      </c>
      <c r="E695" s="23">
        <v>689</v>
      </c>
      <c r="F695" s="12">
        <v>0.5</v>
      </c>
    </row>
    <row r="696" spans="2:6" x14ac:dyDescent="0.25">
      <c r="B696" s="93"/>
      <c r="C696" s="23">
        <v>690</v>
      </c>
      <c r="D696" s="12">
        <v>0.5</v>
      </c>
      <c r="E696" s="23">
        <v>690</v>
      </c>
      <c r="F696" s="12">
        <v>0.5</v>
      </c>
    </row>
    <row r="697" spans="2:6" x14ac:dyDescent="0.25">
      <c r="B697" s="93"/>
      <c r="C697" s="23">
        <v>691</v>
      </c>
      <c r="D697" s="12">
        <v>0.5</v>
      </c>
      <c r="E697" s="23">
        <v>691</v>
      </c>
      <c r="F697" s="12">
        <v>0.5</v>
      </c>
    </row>
    <row r="698" spans="2:6" x14ac:dyDescent="0.25">
      <c r="B698" s="93"/>
      <c r="C698" s="23">
        <v>692</v>
      </c>
      <c r="D698" s="12">
        <v>0.5</v>
      </c>
      <c r="E698" s="23">
        <v>692</v>
      </c>
      <c r="F698" s="12">
        <v>0.5</v>
      </c>
    </row>
    <row r="699" spans="2:6" x14ac:dyDescent="0.25">
      <c r="B699" s="93"/>
      <c r="C699" s="23">
        <v>693</v>
      </c>
      <c r="D699" s="12">
        <v>0.5</v>
      </c>
      <c r="E699" s="23">
        <v>693</v>
      </c>
      <c r="F699" s="12">
        <v>0.5</v>
      </c>
    </row>
    <row r="700" spans="2:6" x14ac:dyDescent="0.25">
      <c r="B700" s="93"/>
      <c r="C700" s="23">
        <v>694</v>
      </c>
      <c r="D700" s="12">
        <v>0.5</v>
      </c>
      <c r="E700" s="23">
        <v>694</v>
      </c>
      <c r="F700" s="12">
        <v>0.5</v>
      </c>
    </row>
    <row r="701" spans="2:6" x14ac:dyDescent="0.25">
      <c r="B701" s="93"/>
      <c r="C701" s="23">
        <v>695</v>
      </c>
      <c r="D701" s="12">
        <v>0.5</v>
      </c>
      <c r="E701" s="23">
        <v>695</v>
      </c>
      <c r="F701" s="12">
        <v>0.5</v>
      </c>
    </row>
    <row r="702" spans="2:6" ht="12.75" thickBot="1" x14ac:dyDescent="0.3">
      <c r="B702" s="94"/>
      <c r="C702" s="9">
        <v>696</v>
      </c>
      <c r="D702" s="10">
        <v>0.5</v>
      </c>
      <c r="E702" s="9">
        <v>696</v>
      </c>
      <c r="F702" s="10">
        <v>0.5</v>
      </c>
    </row>
    <row r="703" spans="2:6" ht="12.75" thickTop="1" x14ac:dyDescent="0.25">
      <c r="B703" s="95">
        <v>59</v>
      </c>
      <c r="C703" s="24">
        <v>697</v>
      </c>
      <c r="D703" s="21">
        <v>0.5</v>
      </c>
      <c r="E703" s="24">
        <v>697</v>
      </c>
      <c r="F703" s="21">
        <v>0.5</v>
      </c>
    </row>
    <row r="704" spans="2:6" x14ac:dyDescent="0.25">
      <c r="B704" s="96"/>
      <c r="C704" s="24">
        <v>698</v>
      </c>
      <c r="D704" s="21">
        <v>0.5</v>
      </c>
      <c r="E704" s="24">
        <v>698</v>
      </c>
      <c r="F704" s="21">
        <v>0.5</v>
      </c>
    </row>
    <row r="705" spans="2:6" x14ac:dyDescent="0.25">
      <c r="B705" s="96"/>
      <c r="C705" s="24">
        <v>699</v>
      </c>
      <c r="D705" s="21">
        <v>0.5</v>
      </c>
      <c r="E705" s="24">
        <v>699</v>
      </c>
      <c r="F705" s="21">
        <v>0.5</v>
      </c>
    </row>
    <row r="706" spans="2:6" x14ac:dyDescent="0.25">
      <c r="B706" s="96"/>
      <c r="C706" s="24">
        <v>700</v>
      </c>
      <c r="D706" s="21">
        <v>0.5</v>
      </c>
      <c r="E706" s="24">
        <v>700</v>
      </c>
      <c r="F706" s="21">
        <v>0.5</v>
      </c>
    </row>
    <row r="707" spans="2:6" x14ac:dyDescent="0.25">
      <c r="B707" s="96"/>
      <c r="C707" s="24">
        <v>701</v>
      </c>
      <c r="D707" s="21">
        <v>0.5</v>
      </c>
      <c r="E707" s="24">
        <v>701</v>
      </c>
      <c r="F707" s="21">
        <v>0.5</v>
      </c>
    </row>
    <row r="708" spans="2:6" x14ac:dyDescent="0.25">
      <c r="B708" s="96"/>
      <c r="C708" s="24">
        <v>702</v>
      </c>
      <c r="D708" s="21">
        <v>0.5</v>
      </c>
      <c r="E708" s="24">
        <v>702</v>
      </c>
      <c r="F708" s="21">
        <v>0.5</v>
      </c>
    </row>
    <row r="709" spans="2:6" x14ac:dyDescent="0.25">
      <c r="B709" s="96"/>
      <c r="C709" s="24">
        <v>703</v>
      </c>
      <c r="D709" s="21">
        <v>0.5</v>
      </c>
      <c r="E709" s="24">
        <v>703</v>
      </c>
      <c r="F709" s="21">
        <v>0.5</v>
      </c>
    </row>
    <row r="710" spans="2:6" x14ac:dyDescent="0.25">
      <c r="B710" s="96"/>
      <c r="C710" s="24">
        <v>704</v>
      </c>
      <c r="D710" s="21">
        <v>0.5</v>
      </c>
      <c r="E710" s="24">
        <v>704</v>
      </c>
      <c r="F710" s="21">
        <v>0.5</v>
      </c>
    </row>
    <row r="711" spans="2:6" x14ac:dyDescent="0.25">
      <c r="B711" s="96"/>
      <c r="C711" s="24">
        <v>705</v>
      </c>
      <c r="D711" s="21">
        <v>0.5</v>
      </c>
      <c r="E711" s="24">
        <v>705</v>
      </c>
      <c r="F711" s="21">
        <v>0.5</v>
      </c>
    </row>
    <row r="712" spans="2:6" x14ac:dyDescent="0.25">
      <c r="B712" s="96"/>
      <c r="C712" s="24">
        <v>706</v>
      </c>
      <c r="D712" s="21">
        <v>0.5</v>
      </c>
      <c r="E712" s="24">
        <v>706</v>
      </c>
      <c r="F712" s="21">
        <v>0.5</v>
      </c>
    </row>
    <row r="713" spans="2:6" x14ac:dyDescent="0.25">
      <c r="B713" s="96"/>
      <c r="C713" s="24">
        <v>707</v>
      </c>
      <c r="D713" s="21">
        <v>0.5</v>
      </c>
      <c r="E713" s="24">
        <v>707</v>
      </c>
      <c r="F713" s="21">
        <v>0.5</v>
      </c>
    </row>
    <row r="714" spans="2:6" ht="12.75" thickBot="1" x14ac:dyDescent="0.3">
      <c r="B714" s="97"/>
      <c r="C714" s="18">
        <v>708</v>
      </c>
      <c r="D714" s="19">
        <v>0.5</v>
      </c>
      <c r="E714" s="18">
        <v>708</v>
      </c>
      <c r="F714" s="19">
        <v>0.5</v>
      </c>
    </row>
    <row r="715" spans="2:6" ht="12.75" thickTop="1" x14ac:dyDescent="0.25">
      <c r="B715" s="92">
        <v>60</v>
      </c>
      <c r="C715" s="23">
        <v>709</v>
      </c>
      <c r="D715" s="12">
        <v>0.5</v>
      </c>
      <c r="E715" s="23">
        <v>709</v>
      </c>
      <c r="F715" s="12">
        <v>0.5</v>
      </c>
    </row>
    <row r="716" spans="2:6" x14ac:dyDescent="0.25">
      <c r="B716" s="93"/>
      <c r="C716" s="23">
        <v>710</v>
      </c>
      <c r="D716" s="12">
        <v>0.5</v>
      </c>
      <c r="E716" s="23">
        <v>710</v>
      </c>
      <c r="F716" s="12">
        <v>0.5</v>
      </c>
    </row>
    <row r="717" spans="2:6" x14ac:dyDescent="0.25">
      <c r="B717" s="93"/>
      <c r="C717" s="23">
        <v>711</v>
      </c>
      <c r="D717" s="12">
        <v>0.5</v>
      </c>
      <c r="E717" s="23">
        <v>711</v>
      </c>
      <c r="F717" s="12">
        <v>0.5</v>
      </c>
    </row>
    <row r="718" spans="2:6" x14ac:dyDescent="0.25">
      <c r="B718" s="93"/>
      <c r="C718" s="23">
        <v>712</v>
      </c>
      <c r="D718" s="12">
        <v>0.5</v>
      </c>
      <c r="E718" s="23">
        <v>712</v>
      </c>
      <c r="F718" s="12">
        <v>0.5</v>
      </c>
    </row>
    <row r="719" spans="2:6" x14ac:dyDescent="0.25">
      <c r="B719" s="93"/>
      <c r="C719" s="23">
        <v>713</v>
      </c>
      <c r="D719" s="12">
        <v>0.5</v>
      </c>
      <c r="E719" s="23">
        <v>713</v>
      </c>
      <c r="F719" s="12">
        <v>0.5</v>
      </c>
    </row>
    <row r="720" spans="2:6" x14ac:dyDescent="0.25">
      <c r="B720" s="93"/>
      <c r="C720" s="23">
        <v>714</v>
      </c>
      <c r="D720" s="12">
        <v>0.5</v>
      </c>
      <c r="E720" s="23">
        <v>714</v>
      </c>
      <c r="F720" s="12">
        <v>0.5</v>
      </c>
    </row>
    <row r="721" spans="2:6" x14ac:dyDescent="0.25">
      <c r="B721" s="93"/>
      <c r="C721" s="23">
        <v>715</v>
      </c>
      <c r="D721" s="12">
        <v>0.5</v>
      </c>
      <c r="E721" s="23">
        <v>715</v>
      </c>
      <c r="F721" s="12">
        <v>0.5</v>
      </c>
    </row>
    <row r="722" spans="2:6" x14ac:dyDescent="0.25">
      <c r="B722" s="93"/>
      <c r="C722" s="23">
        <v>716</v>
      </c>
      <c r="D722" s="12">
        <v>0.5</v>
      </c>
      <c r="E722" s="23">
        <v>716</v>
      </c>
      <c r="F722" s="12">
        <v>0.5</v>
      </c>
    </row>
    <row r="723" spans="2:6" x14ac:dyDescent="0.25">
      <c r="B723" s="93"/>
      <c r="C723" s="23">
        <v>717</v>
      </c>
      <c r="D723" s="12">
        <v>0.5</v>
      </c>
      <c r="E723" s="23">
        <v>717</v>
      </c>
      <c r="F723" s="12">
        <v>0.5</v>
      </c>
    </row>
    <row r="724" spans="2:6" x14ac:dyDescent="0.25">
      <c r="B724" s="93"/>
      <c r="C724" s="23">
        <v>718</v>
      </c>
      <c r="D724" s="12">
        <v>0.5</v>
      </c>
      <c r="E724" s="23">
        <v>718</v>
      </c>
      <c r="F724" s="12">
        <v>0.5</v>
      </c>
    </row>
    <row r="725" spans="2:6" x14ac:dyDescent="0.25">
      <c r="B725" s="93"/>
      <c r="C725" s="23">
        <v>719</v>
      </c>
      <c r="D725" s="12">
        <v>0.5</v>
      </c>
      <c r="E725" s="23">
        <v>719</v>
      </c>
      <c r="F725" s="12">
        <v>0.5</v>
      </c>
    </row>
    <row r="726" spans="2:6" ht="12.75" thickBot="1" x14ac:dyDescent="0.3">
      <c r="B726" s="94"/>
      <c r="C726" s="9">
        <v>720</v>
      </c>
      <c r="D726" s="10">
        <v>0.5</v>
      </c>
      <c r="E726" s="9">
        <v>720</v>
      </c>
      <c r="F726" s="10">
        <v>0.5</v>
      </c>
    </row>
    <row r="727" spans="2:6" ht="12.75" thickTop="1" x14ac:dyDescent="0.25">
      <c r="B727" s="95">
        <v>61</v>
      </c>
      <c r="C727" s="24">
        <v>721</v>
      </c>
      <c r="D727" s="21">
        <v>0.5</v>
      </c>
      <c r="E727" s="24">
        <v>721</v>
      </c>
      <c r="F727" s="21">
        <v>0.5</v>
      </c>
    </row>
    <row r="728" spans="2:6" x14ac:dyDescent="0.25">
      <c r="B728" s="96"/>
      <c r="C728" s="24">
        <v>722</v>
      </c>
      <c r="D728" s="21">
        <v>0.5</v>
      </c>
      <c r="E728" s="24">
        <v>722</v>
      </c>
      <c r="F728" s="21">
        <v>0.5</v>
      </c>
    </row>
    <row r="729" spans="2:6" x14ac:dyDescent="0.25">
      <c r="B729" s="96"/>
      <c r="C729" s="24">
        <v>723</v>
      </c>
      <c r="D729" s="21">
        <v>0.5</v>
      </c>
      <c r="E729" s="24">
        <v>723</v>
      </c>
      <c r="F729" s="21">
        <v>0.5</v>
      </c>
    </row>
    <row r="730" spans="2:6" x14ac:dyDescent="0.25">
      <c r="B730" s="96"/>
      <c r="C730" s="24">
        <v>724</v>
      </c>
      <c r="D730" s="21">
        <v>0.5</v>
      </c>
      <c r="E730" s="24">
        <v>724</v>
      </c>
      <c r="F730" s="21">
        <v>0.5</v>
      </c>
    </row>
    <row r="731" spans="2:6" x14ac:dyDescent="0.25">
      <c r="B731" s="96"/>
      <c r="C731" s="24">
        <v>725</v>
      </c>
      <c r="D731" s="21">
        <v>0.5</v>
      </c>
      <c r="E731" s="24">
        <v>725</v>
      </c>
      <c r="F731" s="21">
        <v>0.5</v>
      </c>
    </row>
    <row r="732" spans="2:6" x14ac:dyDescent="0.25">
      <c r="B732" s="96"/>
      <c r="C732" s="24">
        <v>726</v>
      </c>
      <c r="D732" s="21">
        <v>0.5</v>
      </c>
      <c r="E732" s="24">
        <v>726</v>
      </c>
      <c r="F732" s="21">
        <v>0.5</v>
      </c>
    </row>
    <row r="733" spans="2:6" x14ac:dyDescent="0.25">
      <c r="B733" s="96"/>
      <c r="C733" s="24">
        <v>727</v>
      </c>
      <c r="D733" s="21">
        <v>0.5</v>
      </c>
      <c r="E733" s="24">
        <v>727</v>
      </c>
      <c r="F733" s="21">
        <v>0.5</v>
      </c>
    </row>
    <row r="734" spans="2:6" x14ac:dyDescent="0.25">
      <c r="B734" s="96"/>
      <c r="C734" s="24">
        <v>728</v>
      </c>
      <c r="D734" s="21">
        <v>0.5</v>
      </c>
      <c r="E734" s="24">
        <v>728</v>
      </c>
      <c r="F734" s="21">
        <v>0.5</v>
      </c>
    </row>
    <row r="735" spans="2:6" x14ac:dyDescent="0.25">
      <c r="B735" s="96"/>
      <c r="C735" s="24">
        <v>729</v>
      </c>
      <c r="D735" s="21">
        <v>0.5</v>
      </c>
      <c r="E735" s="24">
        <v>729</v>
      </c>
      <c r="F735" s="21">
        <v>0.5</v>
      </c>
    </row>
    <row r="736" spans="2:6" x14ac:dyDescent="0.25">
      <c r="B736" s="96"/>
      <c r="C736" s="24">
        <v>730</v>
      </c>
      <c r="D736" s="21">
        <v>0.5</v>
      </c>
      <c r="E736" s="24">
        <v>730</v>
      </c>
      <c r="F736" s="21">
        <v>0.5</v>
      </c>
    </row>
    <row r="737" spans="2:6" x14ac:dyDescent="0.25">
      <c r="B737" s="96"/>
      <c r="C737" s="24">
        <v>731</v>
      </c>
      <c r="D737" s="21">
        <v>0.5</v>
      </c>
      <c r="E737" s="24">
        <v>731</v>
      </c>
      <c r="F737" s="21">
        <v>0.5</v>
      </c>
    </row>
    <row r="738" spans="2:6" ht="12.75" thickBot="1" x14ac:dyDescent="0.3">
      <c r="B738" s="97"/>
      <c r="C738" s="18">
        <v>732</v>
      </c>
      <c r="D738" s="19">
        <v>0.5</v>
      </c>
      <c r="E738" s="18">
        <v>732</v>
      </c>
      <c r="F738" s="19">
        <v>0.5</v>
      </c>
    </row>
    <row r="739" spans="2:6" ht="12.75" thickTop="1" x14ac:dyDescent="0.25">
      <c r="B739" s="92">
        <v>62</v>
      </c>
      <c r="C739" s="23">
        <v>733</v>
      </c>
      <c r="D739" s="12">
        <v>0.5</v>
      </c>
      <c r="E739" s="23">
        <v>733</v>
      </c>
      <c r="F739" s="12">
        <v>0.5</v>
      </c>
    </row>
    <row r="740" spans="2:6" x14ac:dyDescent="0.25">
      <c r="B740" s="93"/>
      <c r="C740" s="23">
        <v>734</v>
      </c>
      <c r="D740" s="12">
        <v>0.5</v>
      </c>
      <c r="E740" s="23">
        <v>734</v>
      </c>
      <c r="F740" s="12">
        <v>0.5</v>
      </c>
    </row>
    <row r="741" spans="2:6" x14ac:dyDescent="0.25">
      <c r="B741" s="93"/>
      <c r="C741" s="23">
        <v>735</v>
      </c>
      <c r="D741" s="12">
        <v>0.5</v>
      </c>
      <c r="E741" s="23">
        <v>735</v>
      </c>
      <c r="F741" s="12">
        <v>0.5</v>
      </c>
    </row>
    <row r="742" spans="2:6" x14ac:dyDescent="0.25">
      <c r="B742" s="93"/>
      <c r="C742" s="23">
        <v>736</v>
      </c>
      <c r="D742" s="12">
        <v>0.5</v>
      </c>
      <c r="E742" s="23">
        <v>736</v>
      </c>
      <c r="F742" s="12">
        <v>0.5</v>
      </c>
    </row>
    <row r="743" spans="2:6" x14ac:dyDescent="0.25">
      <c r="B743" s="93"/>
      <c r="C743" s="23">
        <v>737</v>
      </c>
      <c r="D743" s="12">
        <v>0.5</v>
      </c>
      <c r="E743" s="23">
        <v>737</v>
      </c>
      <c r="F743" s="12">
        <v>0.5</v>
      </c>
    </row>
    <row r="744" spans="2:6" x14ac:dyDescent="0.25">
      <c r="B744" s="93"/>
      <c r="C744" s="23">
        <v>738</v>
      </c>
      <c r="D744" s="12">
        <v>0.5</v>
      </c>
      <c r="E744" s="23">
        <v>738</v>
      </c>
      <c r="F744" s="12">
        <v>0.5</v>
      </c>
    </row>
    <row r="745" spans="2:6" x14ac:dyDescent="0.25">
      <c r="B745" s="93"/>
      <c r="C745" s="23">
        <v>739</v>
      </c>
      <c r="D745" s="12">
        <v>0.5</v>
      </c>
      <c r="E745" s="23">
        <v>739</v>
      </c>
      <c r="F745" s="12">
        <v>0.5</v>
      </c>
    </row>
    <row r="746" spans="2:6" x14ac:dyDescent="0.25">
      <c r="B746" s="93"/>
      <c r="C746" s="23">
        <v>740</v>
      </c>
      <c r="D746" s="12">
        <v>0.5</v>
      </c>
      <c r="E746" s="23">
        <v>740</v>
      </c>
      <c r="F746" s="12">
        <v>0.5</v>
      </c>
    </row>
    <row r="747" spans="2:6" x14ac:dyDescent="0.25">
      <c r="B747" s="93"/>
      <c r="C747" s="23">
        <v>741</v>
      </c>
      <c r="D747" s="12">
        <v>0.5</v>
      </c>
      <c r="E747" s="23">
        <v>741</v>
      </c>
      <c r="F747" s="12">
        <v>0.5</v>
      </c>
    </row>
    <row r="748" spans="2:6" x14ac:dyDescent="0.25">
      <c r="B748" s="93"/>
      <c r="C748" s="23">
        <v>742</v>
      </c>
      <c r="D748" s="12">
        <v>0.5</v>
      </c>
      <c r="E748" s="23">
        <v>742</v>
      </c>
      <c r="F748" s="12">
        <v>0.5</v>
      </c>
    </row>
    <row r="749" spans="2:6" x14ac:dyDescent="0.25">
      <c r="B749" s="93"/>
      <c r="C749" s="23">
        <v>743</v>
      </c>
      <c r="D749" s="12">
        <v>0.5</v>
      </c>
      <c r="E749" s="23">
        <v>743</v>
      </c>
      <c r="F749" s="12">
        <v>0.5</v>
      </c>
    </row>
    <row r="750" spans="2:6" ht="12.75" thickBot="1" x14ac:dyDescent="0.3">
      <c r="B750" s="94"/>
      <c r="C750" s="9">
        <v>744</v>
      </c>
      <c r="D750" s="10">
        <v>0.5</v>
      </c>
      <c r="E750" s="9">
        <v>744</v>
      </c>
      <c r="F750" s="10">
        <v>0.5</v>
      </c>
    </row>
    <row r="751" spans="2:6" ht="12.75" thickTop="1" x14ac:dyDescent="0.25">
      <c r="B751" s="95">
        <v>63</v>
      </c>
      <c r="C751" s="24">
        <v>745</v>
      </c>
      <c r="D751" s="21">
        <v>0.5</v>
      </c>
      <c r="E751" s="24">
        <v>745</v>
      </c>
      <c r="F751" s="21">
        <v>0.5</v>
      </c>
    </row>
    <row r="752" spans="2:6" x14ac:dyDescent="0.25">
      <c r="B752" s="96"/>
      <c r="C752" s="24">
        <v>746</v>
      </c>
      <c r="D752" s="21">
        <v>0.5</v>
      </c>
      <c r="E752" s="24">
        <v>746</v>
      </c>
      <c r="F752" s="21">
        <v>0.5</v>
      </c>
    </row>
    <row r="753" spans="2:6" x14ac:dyDescent="0.25">
      <c r="B753" s="96"/>
      <c r="C753" s="24">
        <v>747</v>
      </c>
      <c r="D753" s="21">
        <v>0.5</v>
      </c>
      <c r="E753" s="24">
        <v>747</v>
      </c>
      <c r="F753" s="21">
        <v>0.5</v>
      </c>
    </row>
    <row r="754" spans="2:6" x14ac:dyDescent="0.25">
      <c r="B754" s="96"/>
      <c r="C754" s="24">
        <v>748</v>
      </c>
      <c r="D754" s="21">
        <v>0.5</v>
      </c>
      <c r="E754" s="24">
        <v>748</v>
      </c>
      <c r="F754" s="21">
        <v>0.5</v>
      </c>
    </row>
    <row r="755" spans="2:6" x14ac:dyDescent="0.25">
      <c r="B755" s="96"/>
      <c r="C755" s="24">
        <v>749</v>
      </c>
      <c r="D755" s="21">
        <v>0.5</v>
      </c>
      <c r="E755" s="24">
        <v>749</v>
      </c>
      <c r="F755" s="21">
        <v>0.5</v>
      </c>
    </row>
    <row r="756" spans="2:6" x14ac:dyDescent="0.25">
      <c r="B756" s="96"/>
      <c r="C756" s="24">
        <v>750</v>
      </c>
      <c r="D756" s="21">
        <v>0.5</v>
      </c>
      <c r="E756" s="24">
        <v>750</v>
      </c>
      <c r="F756" s="21">
        <v>0.5</v>
      </c>
    </row>
    <row r="757" spans="2:6" x14ac:dyDescent="0.25">
      <c r="B757" s="96"/>
      <c r="C757" s="24">
        <v>751</v>
      </c>
      <c r="D757" s="21">
        <v>0.5</v>
      </c>
      <c r="E757" s="24">
        <v>751</v>
      </c>
      <c r="F757" s="21">
        <v>0.5</v>
      </c>
    </row>
    <row r="758" spans="2:6" x14ac:dyDescent="0.25">
      <c r="B758" s="96"/>
      <c r="C758" s="24">
        <v>752</v>
      </c>
      <c r="D758" s="21">
        <v>0.5</v>
      </c>
      <c r="E758" s="24">
        <v>752</v>
      </c>
      <c r="F758" s="21">
        <v>0.5</v>
      </c>
    </row>
    <row r="759" spans="2:6" x14ac:dyDescent="0.25">
      <c r="B759" s="96"/>
      <c r="C759" s="24">
        <v>753</v>
      </c>
      <c r="D759" s="21">
        <v>0.5</v>
      </c>
      <c r="E759" s="24">
        <v>753</v>
      </c>
      <c r="F759" s="21">
        <v>0.5</v>
      </c>
    </row>
    <row r="760" spans="2:6" x14ac:dyDescent="0.25">
      <c r="B760" s="96"/>
      <c r="C760" s="24">
        <v>754</v>
      </c>
      <c r="D760" s="21">
        <v>0.5</v>
      </c>
      <c r="E760" s="24">
        <v>754</v>
      </c>
      <c r="F760" s="21">
        <v>0.5</v>
      </c>
    </row>
    <row r="761" spans="2:6" x14ac:dyDescent="0.25">
      <c r="B761" s="96"/>
      <c r="C761" s="24">
        <v>755</v>
      </c>
      <c r="D761" s="21">
        <v>0.5</v>
      </c>
      <c r="E761" s="24">
        <v>755</v>
      </c>
      <c r="F761" s="21">
        <v>0.5</v>
      </c>
    </row>
    <row r="762" spans="2:6" ht="12.75" thickBot="1" x14ac:dyDescent="0.3">
      <c r="B762" s="97"/>
      <c r="C762" s="18">
        <v>756</v>
      </c>
      <c r="D762" s="19">
        <v>0.5</v>
      </c>
      <c r="E762" s="18">
        <v>756</v>
      </c>
      <c r="F762" s="19">
        <v>0.5</v>
      </c>
    </row>
    <row r="763" spans="2:6" ht="12.75" thickTop="1" x14ac:dyDescent="0.25">
      <c r="B763" s="92">
        <v>64</v>
      </c>
      <c r="C763" s="23">
        <v>757</v>
      </c>
      <c r="D763" s="12">
        <v>0.5</v>
      </c>
      <c r="E763" s="23">
        <v>757</v>
      </c>
      <c r="F763" s="12">
        <v>0.5</v>
      </c>
    </row>
    <row r="764" spans="2:6" x14ac:dyDescent="0.25">
      <c r="B764" s="93"/>
      <c r="C764" s="23">
        <v>758</v>
      </c>
      <c r="D764" s="12">
        <v>0.5</v>
      </c>
      <c r="E764" s="23">
        <v>758</v>
      </c>
      <c r="F764" s="12">
        <v>0.5</v>
      </c>
    </row>
    <row r="765" spans="2:6" x14ac:dyDescent="0.25">
      <c r="B765" s="93"/>
      <c r="C765" s="23">
        <v>759</v>
      </c>
      <c r="D765" s="12">
        <v>0.5</v>
      </c>
      <c r="E765" s="23">
        <v>759</v>
      </c>
      <c r="F765" s="12">
        <v>0.5</v>
      </c>
    </row>
    <row r="766" spans="2:6" x14ac:dyDescent="0.25">
      <c r="B766" s="93"/>
      <c r="C766" s="23">
        <v>760</v>
      </c>
      <c r="D766" s="12">
        <v>0.5</v>
      </c>
      <c r="E766" s="23">
        <v>760</v>
      </c>
      <c r="F766" s="12">
        <v>0.5</v>
      </c>
    </row>
    <row r="767" spans="2:6" x14ac:dyDescent="0.25">
      <c r="B767" s="93"/>
      <c r="C767" s="23">
        <v>761</v>
      </c>
      <c r="D767" s="12">
        <v>0.5</v>
      </c>
      <c r="E767" s="23">
        <v>761</v>
      </c>
      <c r="F767" s="12">
        <v>0.5</v>
      </c>
    </row>
    <row r="768" spans="2:6" x14ac:dyDescent="0.25">
      <c r="B768" s="93"/>
      <c r="C768" s="23">
        <v>762</v>
      </c>
      <c r="D768" s="12">
        <v>0.5</v>
      </c>
      <c r="E768" s="23">
        <v>762</v>
      </c>
      <c r="F768" s="12">
        <v>0.5</v>
      </c>
    </row>
    <row r="769" spans="2:6" x14ac:dyDescent="0.25">
      <c r="B769" s="93"/>
      <c r="C769" s="23">
        <v>763</v>
      </c>
      <c r="D769" s="12">
        <v>0.5</v>
      </c>
      <c r="E769" s="23">
        <v>763</v>
      </c>
      <c r="F769" s="12">
        <v>0.5</v>
      </c>
    </row>
    <row r="770" spans="2:6" x14ac:dyDescent="0.25">
      <c r="B770" s="93"/>
      <c r="C770" s="23">
        <v>764</v>
      </c>
      <c r="D770" s="12">
        <v>0.5</v>
      </c>
      <c r="E770" s="23">
        <v>764</v>
      </c>
      <c r="F770" s="12">
        <v>0.5</v>
      </c>
    </row>
    <row r="771" spans="2:6" x14ac:dyDescent="0.25">
      <c r="B771" s="93"/>
      <c r="C771" s="23">
        <v>765</v>
      </c>
      <c r="D771" s="12">
        <v>0.5</v>
      </c>
      <c r="E771" s="23">
        <v>765</v>
      </c>
      <c r="F771" s="12">
        <v>0.5</v>
      </c>
    </row>
    <row r="772" spans="2:6" x14ac:dyDescent="0.25">
      <c r="B772" s="93"/>
      <c r="C772" s="23">
        <v>766</v>
      </c>
      <c r="D772" s="12">
        <v>0.5</v>
      </c>
      <c r="E772" s="23">
        <v>766</v>
      </c>
      <c r="F772" s="12">
        <v>0.5</v>
      </c>
    </row>
    <row r="773" spans="2:6" x14ac:dyDescent="0.25">
      <c r="B773" s="93"/>
      <c r="C773" s="23">
        <v>767</v>
      </c>
      <c r="D773" s="12">
        <v>0.5</v>
      </c>
      <c r="E773" s="23">
        <v>767</v>
      </c>
      <c r="F773" s="12">
        <v>0.5</v>
      </c>
    </row>
    <row r="774" spans="2:6" ht="12.75" thickBot="1" x14ac:dyDescent="0.3">
      <c r="B774" s="94"/>
      <c r="C774" s="9">
        <v>768</v>
      </c>
      <c r="D774" s="10">
        <v>0.5</v>
      </c>
      <c r="E774" s="9">
        <v>768</v>
      </c>
      <c r="F774" s="10">
        <v>0.5</v>
      </c>
    </row>
    <row r="775" spans="2:6" ht="12.75" thickTop="1" x14ac:dyDescent="0.25">
      <c r="B775" s="95">
        <v>65</v>
      </c>
      <c r="C775" s="24">
        <v>769</v>
      </c>
      <c r="D775" s="21">
        <v>0.5</v>
      </c>
      <c r="E775" s="24">
        <v>769</v>
      </c>
      <c r="F775" s="21">
        <v>0.5</v>
      </c>
    </row>
    <row r="776" spans="2:6" x14ac:dyDescent="0.25">
      <c r="B776" s="96"/>
      <c r="C776" s="24">
        <v>770</v>
      </c>
      <c r="D776" s="21">
        <v>0.5</v>
      </c>
      <c r="E776" s="24">
        <v>770</v>
      </c>
      <c r="F776" s="21">
        <v>0.5</v>
      </c>
    </row>
    <row r="777" spans="2:6" x14ac:dyDescent="0.25">
      <c r="B777" s="96"/>
      <c r="C777" s="24">
        <v>771</v>
      </c>
      <c r="D777" s="21">
        <v>0.5</v>
      </c>
      <c r="E777" s="24">
        <v>771</v>
      </c>
      <c r="F777" s="21">
        <v>0.5</v>
      </c>
    </row>
    <row r="778" spans="2:6" x14ac:dyDescent="0.25">
      <c r="B778" s="96"/>
      <c r="C778" s="24">
        <v>772</v>
      </c>
      <c r="D778" s="21">
        <v>0.5</v>
      </c>
      <c r="E778" s="24">
        <v>772</v>
      </c>
      <c r="F778" s="21">
        <v>0.5</v>
      </c>
    </row>
    <row r="779" spans="2:6" x14ac:dyDescent="0.25">
      <c r="B779" s="96"/>
      <c r="C779" s="24">
        <v>773</v>
      </c>
      <c r="D779" s="21">
        <v>0.5</v>
      </c>
      <c r="E779" s="24">
        <v>773</v>
      </c>
      <c r="F779" s="21">
        <v>0.5</v>
      </c>
    </row>
    <row r="780" spans="2:6" x14ac:dyDescent="0.25">
      <c r="B780" s="96"/>
      <c r="C780" s="24">
        <v>774</v>
      </c>
      <c r="D780" s="21">
        <v>0.5</v>
      </c>
      <c r="E780" s="24">
        <v>774</v>
      </c>
      <c r="F780" s="21">
        <v>0.5</v>
      </c>
    </row>
    <row r="781" spans="2:6" x14ac:dyDescent="0.25">
      <c r="B781" s="96"/>
      <c r="C781" s="24">
        <v>775</v>
      </c>
      <c r="D781" s="21">
        <v>0.5</v>
      </c>
      <c r="E781" s="24">
        <v>775</v>
      </c>
      <c r="F781" s="21">
        <v>0.5</v>
      </c>
    </row>
    <row r="782" spans="2:6" x14ac:dyDescent="0.25">
      <c r="B782" s="96"/>
      <c r="C782" s="24">
        <v>776</v>
      </c>
      <c r="D782" s="21">
        <v>0.5</v>
      </c>
      <c r="E782" s="24">
        <v>776</v>
      </c>
      <c r="F782" s="21">
        <v>0.5</v>
      </c>
    </row>
    <row r="783" spans="2:6" x14ac:dyDescent="0.25">
      <c r="B783" s="96"/>
      <c r="C783" s="24">
        <v>777</v>
      </c>
      <c r="D783" s="21">
        <v>0.5</v>
      </c>
      <c r="E783" s="24">
        <v>777</v>
      </c>
      <c r="F783" s="21">
        <v>0.5</v>
      </c>
    </row>
    <row r="784" spans="2:6" x14ac:dyDescent="0.25">
      <c r="B784" s="96"/>
      <c r="C784" s="24">
        <v>778</v>
      </c>
      <c r="D784" s="21">
        <v>0.5</v>
      </c>
      <c r="E784" s="24">
        <v>778</v>
      </c>
      <c r="F784" s="21">
        <v>0.5</v>
      </c>
    </row>
    <row r="785" spans="2:6" x14ac:dyDescent="0.25">
      <c r="B785" s="96"/>
      <c r="C785" s="24">
        <v>779</v>
      </c>
      <c r="D785" s="21">
        <v>0.5</v>
      </c>
      <c r="E785" s="24">
        <v>779</v>
      </c>
      <c r="F785" s="21">
        <v>0.5</v>
      </c>
    </row>
    <row r="786" spans="2:6" ht="12.75" thickBot="1" x14ac:dyDescent="0.3">
      <c r="B786" s="97"/>
      <c r="C786" s="18">
        <v>780</v>
      </c>
      <c r="D786" s="19">
        <v>0.5</v>
      </c>
      <c r="E786" s="18">
        <v>780</v>
      </c>
      <c r="F786" s="19">
        <v>0.5</v>
      </c>
    </row>
    <row r="787" spans="2:6" ht="12.75" thickTop="1" x14ac:dyDescent="0.25">
      <c r="B787" s="92">
        <v>66</v>
      </c>
      <c r="C787" s="23">
        <v>781</v>
      </c>
      <c r="D787" s="12">
        <v>0.5</v>
      </c>
      <c r="E787" s="23">
        <v>781</v>
      </c>
      <c r="F787" s="12">
        <v>0.5</v>
      </c>
    </row>
    <row r="788" spans="2:6" x14ac:dyDescent="0.25">
      <c r="B788" s="93"/>
      <c r="C788" s="23">
        <v>782</v>
      </c>
      <c r="D788" s="12">
        <v>0.5</v>
      </c>
      <c r="E788" s="23">
        <v>782</v>
      </c>
      <c r="F788" s="12">
        <v>0.5</v>
      </c>
    </row>
    <row r="789" spans="2:6" x14ac:dyDescent="0.25">
      <c r="B789" s="93"/>
      <c r="C789" s="23">
        <v>783</v>
      </c>
      <c r="D789" s="12">
        <v>0.5</v>
      </c>
      <c r="E789" s="23">
        <v>783</v>
      </c>
      <c r="F789" s="12">
        <v>0.5</v>
      </c>
    </row>
    <row r="790" spans="2:6" x14ac:dyDescent="0.25">
      <c r="B790" s="93"/>
      <c r="C790" s="23">
        <v>784</v>
      </c>
      <c r="D790" s="12">
        <v>0.5</v>
      </c>
      <c r="E790" s="23">
        <v>784</v>
      </c>
      <c r="F790" s="12">
        <v>0.5</v>
      </c>
    </row>
    <row r="791" spans="2:6" x14ac:dyDescent="0.25">
      <c r="B791" s="93"/>
      <c r="C791" s="23">
        <v>785</v>
      </c>
      <c r="D791" s="12">
        <v>0.5</v>
      </c>
      <c r="E791" s="23">
        <v>785</v>
      </c>
      <c r="F791" s="12">
        <v>0.5</v>
      </c>
    </row>
    <row r="792" spans="2:6" x14ac:dyDescent="0.25">
      <c r="B792" s="93"/>
      <c r="C792" s="23">
        <v>786</v>
      </c>
      <c r="D792" s="12">
        <v>0.5</v>
      </c>
      <c r="E792" s="23">
        <v>786</v>
      </c>
      <c r="F792" s="12">
        <v>0.5</v>
      </c>
    </row>
    <row r="793" spans="2:6" x14ac:dyDescent="0.25">
      <c r="B793" s="93"/>
      <c r="C793" s="23">
        <v>787</v>
      </c>
      <c r="D793" s="12">
        <v>0.5</v>
      </c>
      <c r="E793" s="23">
        <v>787</v>
      </c>
      <c r="F793" s="12">
        <v>0.5</v>
      </c>
    </row>
    <row r="794" spans="2:6" x14ac:dyDescent="0.25">
      <c r="B794" s="93"/>
      <c r="C794" s="23">
        <v>788</v>
      </c>
      <c r="D794" s="12">
        <v>0.5</v>
      </c>
      <c r="E794" s="23">
        <v>788</v>
      </c>
      <c r="F794" s="12">
        <v>0.5</v>
      </c>
    </row>
    <row r="795" spans="2:6" x14ac:dyDescent="0.25">
      <c r="B795" s="93"/>
      <c r="C795" s="23">
        <v>789</v>
      </c>
      <c r="D795" s="12">
        <v>0.5</v>
      </c>
      <c r="E795" s="23">
        <v>789</v>
      </c>
      <c r="F795" s="12">
        <v>0.5</v>
      </c>
    </row>
    <row r="796" spans="2:6" x14ac:dyDescent="0.25">
      <c r="B796" s="93"/>
      <c r="C796" s="23">
        <v>790</v>
      </c>
      <c r="D796" s="12">
        <v>0.5</v>
      </c>
      <c r="E796" s="23">
        <v>790</v>
      </c>
      <c r="F796" s="12">
        <v>0.5</v>
      </c>
    </row>
    <row r="797" spans="2:6" x14ac:dyDescent="0.25">
      <c r="B797" s="93"/>
      <c r="C797" s="23">
        <v>791</v>
      </c>
      <c r="D797" s="12">
        <v>0.5</v>
      </c>
      <c r="E797" s="23">
        <v>791</v>
      </c>
      <c r="F797" s="12">
        <v>0.5</v>
      </c>
    </row>
    <row r="798" spans="2:6" ht="12.75" thickBot="1" x14ac:dyDescent="0.3">
      <c r="B798" s="94"/>
      <c r="C798" s="9">
        <v>792</v>
      </c>
      <c r="D798" s="10">
        <v>0.5</v>
      </c>
      <c r="E798" s="9">
        <v>792</v>
      </c>
      <c r="F798" s="10">
        <v>0.5</v>
      </c>
    </row>
    <row r="799" spans="2:6" ht="12.75" thickTop="1" x14ac:dyDescent="0.25">
      <c r="B799" s="95">
        <v>67</v>
      </c>
      <c r="C799" s="14">
        <v>793</v>
      </c>
      <c r="D799" s="21">
        <v>0.5</v>
      </c>
      <c r="E799" s="14">
        <v>793</v>
      </c>
      <c r="F799" s="21">
        <v>0.5</v>
      </c>
    </row>
    <row r="800" spans="2:6" x14ac:dyDescent="0.25">
      <c r="B800" s="96"/>
      <c r="C800" s="24">
        <v>794</v>
      </c>
      <c r="D800" s="21">
        <v>0.5</v>
      </c>
      <c r="E800" s="24">
        <v>794</v>
      </c>
      <c r="F800" s="21">
        <v>0.5</v>
      </c>
    </row>
    <row r="801" spans="2:6" x14ac:dyDescent="0.25">
      <c r="B801" s="96"/>
      <c r="C801" s="24">
        <v>795</v>
      </c>
      <c r="D801" s="21">
        <v>0.5</v>
      </c>
      <c r="E801" s="24">
        <v>795</v>
      </c>
      <c r="F801" s="21">
        <v>0.5</v>
      </c>
    </row>
    <row r="802" spans="2:6" x14ac:dyDescent="0.25">
      <c r="B802" s="96"/>
      <c r="C802" s="24">
        <v>796</v>
      </c>
      <c r="D802" s="21">
        <v>0.5</v>
      </c>
      <c r="E802" s="24">
        <v>796</v>
      </c>
      <c r="F802" s="21">
        <v>0.5</v>
      </c>
    </row>
    <row r="803" spans="2:6" x14ac:dyDescent="0.25">
      <c r="B803" s="96"/>
      <c r="C803" s="24">
        <v>797</v>
      </c>
      <c r="D803" s="21">
        <v>0.5</v>
      </c>
      <c r="E803" s="24">
        <v>797</v>
      </c>
      <c r="F803" s="21">
        <v>0.5</v>
      </c>
    </row>
    <row r="804" spans="2:6" x14ac:dyDescent="0.25">
      <c r="B804" s="96"/>
      <c r="C804" s="24">
        <v>798</v>
      </c>
      <c r="D804" s="21">
        <v>0.5</v>
      </c>
      <c r="E804" s="24">
        <v>798</v>
      </c>
      <c r="F804" s="21">
        <v>0.5</v>
      </c>
    </row>
    <row r="805" spans="2:6" x14ac:dyDescent="0.25">
      <c r="B805" s="96"/>
      <c r="C805" s="24">
        <v>799</v>
      </c>
      <c r="D805" s="21">
        <v>0.5</v>
      </c>
      <c r="E805" s="24">
        <v>799</v>
      </c>
      <c r="F805" s="21">
        <v>0.5</v>
      </c>
    </row>
    <row r="806" spans="2:6" x14ac:dyDescent="0.25">
      <c r="B806" s="96"/>
      <c r="C806" s="24">
        <v>800</v>
      </c>
      <c r="D806" s="21">
        <v>0.5</v>
      </c>
      <c r="E806" s="24">
        <v>800</v>
      </c>
      <c r="F806" s="21">
        <v>0.5</v>
      </c>
    </row>
    <row r="807" spans="2:6" x14ac:dyDescent="0.25">
      <c r="B807" s="96"/>
      <c r="C807" s="24">
        <v>801</v>
      </c>
      <c r="D807" s="21">
        <v>0.5</v>
      </c>
      <c r="E807" s="24">
        <v>801</v>
      </c>
      <c r="F807" s="21">
        <v>0.5</v>
      </c>
    </row>
    <row r="808" spans="2:6" x14ac:dyDescent="0.25">
      <c r="B808" s="96"/>
      <c r="C808" s="24">
        <v>802</v>
      </c>
      <c r="D808" s="21">
        <v>0.5</v>
      </c>
      <c r="E808" s="24">
        <v>802</v>
      </c>
      <c r="F808" s="21">
        <v>0.5</v>
      </c>
    </row>
    <row r="809" spans="2:6" x14ac:dyDescent="0.25">
      <c r="B809" s="96"/>
      <c r="C809" s="24">
        <v>803</v>
      </c>
      <c r="D809" s="21">
        <v>0.5</v>
      </c>
      <c r="E809" s="24">
        <v>803</v>
      </c>
      <c r="F809" s="21">
        <v>0.5</v>
      </c>
    </row>
    <row r="810" spans="2:6" ht="12.75" thickBot="1" x14ac:dyDescent="0.3">
      <c r="B810" s="97"/>
      <c r="C810" s="18">
        <v>804</v>
      </c>
      <c r="D810" s="19">
        <v>0.5</v>
      </c>
      <c r="E810" s="18">
        <v>804</v>
      </c>
      <c r="F810" s="19">
        <v>0.5</v>
      </c>
    </row>
    <row r="811" spans="2:6" ht="12.75" thickTop="1" x14ac:dyDescent="0.25">
      <c r="B811" s="92">
        <v>68</v>
      </c>
      <c r="C811" s="5">
        <v>805</v>
      </c>
      <c r="D811" s="12">
        <v>0.5</v>
      </c>
      <c r="E811" s="5">
        <v>805</v>
      </c>
      <c r="F811" s="12">
        <v>0.5</v>
      </c>
    </row>
    <row r="812" spans="2:6" x14ac:dyDescent="0.25">
      <c r="B812" s="93"/>
      <c r="C812" s="23">
        <v>806</v>
      </c>
      <c r="D812" s="12">
        <v>0.5</v>
      </c>
      <c r="E812" s="23">
        <v>806</v>
      </c>
      <c r="F812" s="12">
        <v>0.5</v>
      </c>
    </row>
    <row r="813" spans="2:6" x14ac:dyDescent="0.25">
      <c r="B813" s="93"/>
      <c r="C813" s="23">
        <v>807</v>
      </c>
      <c r="D813" s="12">
        <v>0.5</v>
      </c>
      <c r="E813" s="23">
        <v>807</v>
      </c>
      <c r="F813" s="12">
        <v>0.5</v>
      </c>
    </row>
    <row r="814" spans="2:6" x14ac:dyDescent="0.25">
      <c r="B814" s="93"/>
      <c r="C814" s="23">
        <v>808</v>
      </c>
      <c r="D814" s="12">
        <v>0.5</v>
      </c>
      <c r="E814" s="23">
        <v>808</v>
      </c>
      <c r="F814" s="12">
        <v>0.5</v>
      </c>
    </row>
    <row r="815" spans="2:6" x14ac:dyDescent="0.25">
      <c r="B815" s="93"/>
      <c r="C815" s="23">
        <v>809</v>
      </c>
      <c r="D815" s="12">
        <v>0.5</v>
      </c>
      <c r="E815" s="23">
        <v>809</v>
      </c>
      <c r="F815" s="12">
        <v>0.5</v>
      </c>
    </row>
    <row r="816" spans="2:6" x14ac:dyDescent="0.25">
      <c r="B816" s="93"/>
      <c r="C816" s="23">
        <v>810</v>
      </c>
      <c r="D816" s="12">
        <v>0.5</v>
      </c>
      <c r="E816" s="23">
        <v>810</v>
      </c>
      <c r="F816" s="12">
        <v>0.5</v>
      </c>
    </row>
    <row r="817" spans="2:6" x14ac:dyDescent="0.25">
      <c r="B817" s="93"/>
      <c r="C817" s="23">
        <v>811</v>
      </c>
      <c r="D817" s="12">
        <v>0.5</v>
      </c>
      <c r="E817" s="23">
        <v>811</v>
      </c>
      <c r="F817" s="12">
        <v>0.5</v>
      </c>
    </row>
    <row r="818" spans="2:6" x14ac:dyDescent="0.25">
      <c r="B818" s="93"/>
      <c r="C818" s="23">
        <v>812</v>
      </c>
      <c r="D818" s="12">
        <v>0.5</v>
      </c>
      <c r="E818" s="23">
        <v>812</v>
      </c>
      <c r="F818" s="12">
        <v>0.5</v>
      </c>
    </row>
    <row r="819" spans="2:6" x14ac:dyDescent="0.25">
      <c r="B819" s="93"/>
      <c r="C819" s="23">
        <v>813</v>
      </c>
      <c r="D819" s="12">
        <v>0.5</v>
      </c>
      <c r="E819" s="23">
        <v>813</v>
      </c>
      <c r="F819" s="12">
        <v>0.5</v>
      </c>
    </row>
    <row r="820" spans="2:6" x14ac:dyDescent="0.25">
      <c r="B820" s="93"/>
      <c r="C820" s="23">
        <v>814</v>
      </c>
      <c r="D820" s="12">
        <v>0.5</v>
      </c>
      <c r="E820" s="23">
        <v>814</v>
      </c>
      <c r="F820" s="12">
        <v>0.5</v>
      </c>
    </row>
    <row r="821" spans="2:6" x14ac:dyDescent="0.25">
      <c r="B821" s="93"/>
      <c r="C821" s="23">
        <v>815</v>
      </c>
      <c r="D821" s="12">
        <v>0.5</v>
      </c>
      <c r="E821" s="23">
        <v>815</v>
      </c>
      <c r="F821" s="12">
        <v>0.5</v>
      </c>
    </row>
    <row r="822" spans="2:6" ht="12.75" thickBot="1" x14ac:dyDescent="0.3">
      <c r="B822" s="94"/>
      <c r="C822" s="9">
        <v>816</v>
      </c>
      <c r="D822" s="10">
        <v>0.5</v>
      </c>
      <c r="E822" s="9">
        <v>816</v>
      </c>
      <c r="F822" s="10">
        <v>0.5</v>
      </c>
    </row>
    <row r="823" spans="2:6" ht="12.75" thickTop="1" x14ac:dyDescent="0.25">
      <c r="B823" s="95">
        <v>69</v>
      </c>
      <c r="C823" s="14">
        <v>817</v>
      </c>
      <c r="D823" s="21">
        <v>0.5</v>
      </c>
      <c r="E823" s="14">
        <v>817</v>
      </c>
      <c r="F823" s="21">
        <v>0.5</v>
      </c>
    </row>
    <row r="824" spans="2:6" x14ac:dyDescent="0.25">
      <c r="B824" s="96"/>
      <c r="C824" s="24">
        <v>818</v>
      </c>
      <c r="D824" s="21">
        <v>0.5</v>
      </c>
      <c r="E824" s="24">
        <v>818</v>
      </c>
      <c r="F824" s="21">
        <v>0.5</v>
      </c>
    </row>
    <row r="825" spans="2:6" x14ac:dyDescent="0.25">
      <c r="B825" s="96"/>
      <c r="C825" s="24">
        <v>819</v>
      </c>
      <c r="D825" s="21">
        <v>0.5</v>
      </c>
      <c r="E825" s="24">
        <v>819</v>
      </c>
      <c r="F825" s="21">
        <v>0.5</v>
      </c>
    </row>
    <row r="826" spans="2:6" x14ac:dyDescent="0.25">
      <c r="B826" s="96"/>
      <c r="C826" s="24">
        <v>820</v>
      </c>
      <c r="D826" s="21">
        <v>0.5</v>
      </c>
      <c r="E826" s="24">
        <v>820</v>
      </c>
      <c r="F826" s="21">
        <v>0.5</v>
      </c>
    </row>
    <row r="827" spans="2:6" x14ac:dyDescent="0.25">
      <c r="B827" s="96"/>
      <c r="C827" s="24">
        <v>821</v>
      </c>
      <c r="D827" s="21">
        <v>0.5</v>
      </c>
      <c r="E827" s="24">
        <v>821</v>
      </c>
      <c r="F827" s="21">
        <v>0.5</v>
      </c>
    </row>
    <row r="828" spans="2:6" x14ac:dyDescent="0.25">
      <c r="B828" s="96"/>
      <c r="C828" s="24">
        <v>822</v>
      </c>
      <c r="D828" s="21">
        <v>0.5</v>
      </c>
      <c r="E828" s="24">
        <v>822</v>
      </c>
      <c r="F828" s="21">
        <v>0.5</v>
      </c>
    </row>
    <row r="829" spans="2:6" x14ac:dyDescent="0.25">
      <c r="B829" s="96"/>
      <c r="C829" s="24">
        <v>823</v>
      </c>
      <c r="D829" s="21">
        <v>0.5</v>
      </c>
      <c r="E829" s="24">
        <v>823</v>
      </c>
      <c r="F829" s="21">
        <v>0.5</v>
      </c>
    </row>
    <row r="830" spans="2:6" x14ac:dyDescent="0.25">
      <c r="B830" s="96"/>
      <c r="C830" s="24">
        <v>824</v>
      </c>
      <c r="D830" s="21">
        <v>0.5</v>
      </c>
      <c r="E830" s="24">
        <v>824</v>
      </c>
      <c r="F830" s="21">
        <v>0.5</v>
      </c>
    </row>
    <row r="831" spans="2:6" x14ac:dyDescent="0.25">
      <c r="B831" s="96"/>
      <c r="C831" s="24">
        <v>825</v>
      </c>
      <c r="D831" s="21">
        <v>0.5</v>
      </c>
      <c r="E831" s="24">
        <v>825</v>
      </c>
      <c r="F831" s="21">
        <v>0.5</v>
      </c>
    </row>
    <row r="832" spans="2:6" x14ac:dyDescent="0.25">
      <c r="B832" s="96"/>
      <c r="C832" s="24">
        <v>826</v>
      </c>
      <c r="D832" s="21">
        <v>0.5</v>
      </c>
      <c r="E832" s="24">
        <v>826</v>
      </c>
      <c r="F832" s="21">
        <v>0.5</v>
      </c>
    </row>
    <row r="833" spans="2:6" x14ac:dyDescent="0.25">
      <c r="B833" s="96"/>
      <c r="C833" s="24">
        <v>827</v>
      </c>
      <c r="D833" s="21">
        <v>0.5</v>
      </c>
      <c r="E833" s="24">
        <v>827</v>
      </c>
      <c r="F833" s="21">
        <v>0.5</v>
      </c>
    </row>
    <row r="834" spans="2:6" ht="12.75" thickBot="1" x14ac:dyDescent="0.3">
      <c r="B834" s="97"/>
      <c r="C834" s="18">
        <v>828</v>
      </c>
      <c r="D834" s="19">
        <v>0.5</v>
      </c>
      <c r="E834" s="18">
        <v>828</v>
      </c>
      <c r="F834" s="19">
        <v>0.5</v>
      </c>
    </row>
    <row r="835" spans="2:6" ht="12.75" thickTop="1" x14ac:dyDescent="0.25">
      <c r="B835" s="92">
        <v>70</v>
      </c>
      <c r="C835" s="5">
        <v>829</v>
      </c>
      <c r="D835" s="12">
        <v>0.5</v>
      </c>
      <c r="E835" s="5">
        <v>829</v>
      </c>
      <c r="F835" s="12">
        <v>0.5</v>
      </c>
    </row>
    <row r="836" spans="2:6" x14ac:dyDescent="0.25">
      <c r="B836" s="93"/>
      <c r="C836" s="23">
        <v>830</v>
      </c>
      <c r="D836" s="12">
        <v>0.5</v>
      </c>
      <c r="E836" s="23">
        <v>830</v>
      </c>
      <c r="F836" s="12">
        <v>0.5</v>
      </c>
    </row>
    <row r="837" spans="2:6" x14ac:dyDescent="0.25">
      <c r="B837" s="93"/>
      <c r="C837" s="23">
        <v>831</v>
      </c>
      <c r="D837" s="12">
        <v>0.5</v>
      </c>
      <c r="E837" s="23">
        <v>831</v>
      </c>
      <c r="F837" s="12">
        <v>0.5</v>
      </c>
    </row>
    <row r="838" spans="2:6" x14ac:dyDescent="0.25">
      <c r="B838" s="93"/>
      <c r="C838" s="23">
        <v>832</v>
      </c>
      <c r="D838" s="12">
        <v>0.5</v>
      </c>
      <c r="E838" s="23">
        <v>832</v>
      </c>
      <c r="F838" s="12">
        <v>0.5</v>
      </c>
    </row>
    <row r="839" spans="2:6" x14ac:dyDescent="0.25">
      <c r="B839" s="93"/>
      <c r="C839" s="23">
        <v>833</v>
      </c>
      <c r="D839" s="12">
        <v>0.5</v>
      </c>
      <c r="E839" s="23">
        <v>833</v>
      </c>
      <c r="F839" s="12">
        <v>0.5</v>
      </c>
    </row>
    <row r="840" spans="2:6" x14ac:dyDescent="0.25">
      <c r="B840" s="93"/>
      <c r="C840" s="23">
        <v>834</v>
      </c>
      <c r="D840" s="12">
        <v>0.5</v>
      </c>
      <c r="E840" s="23">
        <v>834</v>
      </c>
      <c r="F840" s="12">
        <v>0.5</v>
      </c>
    </row>
    <row r="841" spans="2:6" x14ac:dyDescent="0.25">
      <c r="B841" s="93"/>
      <c r="C841" s="23">
        <v>835</v>
      </c>
      <c r="D841" s="12">
        <v>0.5</v>
      </c>
      <c r="E841" s="23">
        <v>835</v>
      </c>
      <c r="F841" s="12">
        <v>0.5</v>
      </c>
    </row>
    <row r="842" spans="2:6" x14ac:dyDescent="0.25">
      <c r="B842" s="93"/>
      <c r="C842" s="23">
        <v>836</v>
      </c>
      <c r="D842" s="12">
        <v>0.5</v>
      </c>
      <c r="E842" s="23">
        <v>836</v>
      </c>
      <c r="F842" s="12">
        <v>0.5</v>
      </c>
    </row>
    <row r="843" spans="2:6" x14ac:dyDescent="0.25">
      <c r="B843" s="93"/>
      <c r="C843" s="23">
        <v>837</v>
      </c>
      <c r="D843" s="12">
        <v>0.5</v>
      </c>
      <c r="E843" s="23">
        <v>837</v>
      </c>
      <c r="F843" s="12">
        <v>0.5</v>
      </c>
    </row>
    <row r="844" spans="2:6" x14ac:dyDescent="0.25">
      <c r="B844" s="93"/>
      <c r="C844" s="23">
        <v>838</v>
      </c>
      <c r="D844" s="12">
        <v>0.5</v>
      </c>
      <c r="E844" s="23">
        <v>838</v>
      </c>
      <c r="F844" s="12">
        <v>0.5</v>
      </c>
    </row>
    <row r="845" spans="2:6" x14ac:dyDescent="0.25">
      <c r="B845" s="93"/>
      <c r="C845" s="23">
        <v>839</v>
      </c>
      <c r="D845" s="12">
        <v>0.5</v>
      </c>
      <c r="E845" s="23">
        <v>839</v>
      </c>
      <c r="F845" s="12">
        <v>0.5</v>
      </c>
    </row>
    <row r="846" spans="2:6" ht="12.75" thickBot="1" x14ac:dyDescent="0.3">
      <c r="B846" s="94"/>
      <c r="C846" s="9">
        <v>840</v>
      </c>
      <c r="D846" s="10">
        <v>0.5</v>
      </c>
      <c r="E846" s="9">
        <v>840</v>
      </c>
      <c r="F846" s="10">
        <v>0.5</v>
      </c>
    </row>
    <row r="847" spans="2:6" ht="12.75" thickTop="1" x14ac:dyDescent="0.25">
      <c r="B847" s="95">
        <v>71</v>
      </c>
      <c r="C847" s="14">
        <v>841</v>
      </c>
      <c r="D847" s="21">
        <v>0.5</v>
      </c>
      <c r="E847" s="14">
        <v>841</v>
      </c>
      <c r="F847" s="21">
        <v>0.5</v>
      </c>
    </row>
    <row r="848" spans="2:6" x14ac:dyDescent="0.25">
      <c r="B848" s="96"/>
      <c r="C848" s="24">
        <v>842</v>
      </c>
      <c r="D848" s="21">
        <v>0.5</v>
      </c>
      <c r="E848" s="24">
        <v>842</v>
      </c>
      <c r="F848" s="21">
        <v>0.5</v>
      </c>
    </row>
    <row r="849" spans="2:6" x14ac:dyDescent="0.25">
      <c r="B849" s="96"/>
      <c r="C849" s="24">
        <v>843</v>
      </c>
      <c r="D849" s="21">
        <v>0.5</v>
      </c>
      <c r="E849" s="24">
        <v>843</v>
      </c>
      <c r="F849" s="21">
        <v>0.5</v>
      </c>
    </row>
    <row r="850" spans="2:6" x14ac:dyDescent="0.25">
      <c r="B850" s="96"/>
      <c r="C850" s="24">
        <v>844</v>
      </c>
      <c r="D850" s="21">
        <v>0.5</v>
      </c>
      <c r="E850" s="24">
        <v>844</v>
      </c>
      <c r="F850" s="21">
        <v>0.5</v>
      </c>
    </row>
    <row r="851" spans="2:6" x14ac:dyDescent="0.25">
      <c r="B851" s="96"/>
      <c r="C851" s="24">
        <v>845</v>
      </c>
      <c r="D851" s="21">
        <v>0.5</v>
      </c>
      <c r="E851" s="24">
        <v>845</v>
      </c>
      <c r="F851" s="21">
        <v>0.5</v>
      </c>
    </row>
    <row r="852" spans="2:6" x14ac:dyDescent="0.25">
      <c r="B852" s="96"/>
      <c r="C852" s="24">
        <v>846</v>
      </c>
      <c r="D852" s="21">
        <v>0.5</v>
      </c>
      <c r="E852" s="24">
        <v>846</v>
      </c>
      <c r="F852" s="21">
        <v>0.5</v>
      </c>
    </row>
    <row r="853" spans="2:6" x14ac:dyDescent="0.25">
      <c r="B853" s="96"/>
      <c r="C853" s="24">
        <v>847</v>
      </c>
      <c r="D853" s="21">
        <v>0.5</v>
      </c>
      <c r="E853" s="24">
        <v>847</v>
      </c>
      <c r="F853" s="21">
        <v>0.5</v>
      </c>
    </row>
    <row r="854" spans="2:6" x14ac:dyDescent="0.25">
      <c r="B854" s="96"/>
      <c r="C854" s="24">
        <v>848</v>
      </c>
      <c r="D854" s="21">
        <v>0.5</v>
      </c>
      <c r="E854" s="24">
        <v>848</v>
      </c>
      <c r="F854" s="21">
        <v>0.5</v>
      </c>
    </row>
    <row r="855" spans="2:6" x14ac:dyDescent="0.25">
      <c r="B855" s="96"/>
      <c r="C855" s="24">
        <v>849</v>
      </c>
      <c r="D855" s="21">
        <v>0.5</v>
      </c>
      <c r="E855" s="24">
        <v>849</v>
      </c>
      <c r="F855" s="21">
        <v>0.5</v>
      </c>
    </row>
    <row r="856" spans="2:6" x14ac:dyDescent="0.25">
      <c r="B856" s="96"/>
      <c r="C856" s="24">
        <v>850</v>
      </c>
      <c r="D856" s="21">
        <v>0.5</v>
      </c>
      <c r="E856" s="24">
        <v>850</v>
      </c>
      <c r="F856" s="21">
        <v>0.5</v>
      </c>
    </row>
    <row r="857" spans="2:6" x14ac:dyDescent="0.25">
      <c r="B857" s="96"/>
      <c r="C857" s="24">
        <v>851</v>
      </c>
      <c r="D857" s="21">
        <v>0.5</v>
      </c>
      <c r="E857" s="24">
        <v>851</v>
      </c>
      <c r="F857" s="21">
        <v>0.5</v>
      </c>
    </row>
    <row r="858" spans="2:6" ht="12.75" thickBot="1" x14ac:dyDescent="0.3">
      <c r="B858" s="97"/>
      <c r="C858" s="18">
        <v>852</v>
      </c>
      <c r="D858" s="19">
        <v>0.5</v>
      </c>
      <c r="E858" s="18">
        <v>852</v>
      </c>
      <c r="F858" s="19">
        <v>0.5</v>
      </c>
    </row>
    <row r="859" spans="2:6" ht="12.75" thickTop="1" x14ac:dyDescent="0.25">
      <c r="B859" s="92">
        <v>72</v>
      </c>
      <c r="C859" s="5">
        <v>853</v>
      </c>
      <c r="D859" s="12">
        <v>0.5</v>
      </c>
      <c r="E859" s="5">
        <v>853</v>
      </c>
      <c r="F859" s="12">
        <v>0.5</v>
      </c>
    </row>
    <row r="860" spans="2:6" x14ac:dyDescent="0.25">
      <c r="B860" s="93"/>
      <c r="C860" s="23">
        <v>854</v>
      </c>
      <c r="D860" s="12">
        <v>0.5</v>
      </c>
      <c r="E860" s="23">
        <v>854</v>
      </c>
      <c r="F860" s="12">
        <v>0.5</v>
      </c>
    </row>
    <row r="861" spans="2:6" x14ac:dyDescent="0.25">
      <c r="B861" s="93"/>
      <c r="C861" s="23">
        <v>855</v>
      </c>
      <c r="D861" s="12">
        <v>0.5</v>
      </c>
      <c r="E861" s="23">
        <v>855</v>
      </c>
      <c r="F861" s="12">
        <v>0.5</v>
      </c>
    </row>
    <row r="862" spans="2:6" x14ac:dyDescent="0.25">
      <c r="B862" s="93"/>
      <c r="C862" s="23">
        <v>856</v>
      </c>
      <c r="D862" s="12">
        <v>0.5</v>
      </c>
      <c r="E862" s="23">
        <v>856</v>
      </c>
      <c r="F862" s="12">
        <v>0.5</v>
      </c>
    </row>
    <row r="863" spans="2:6" x14ac:dyDescent="0.25">
      <c r="B863" s="93"/>
      <c r="C863" s="23">
        <v>857</v>
      </c>
      <c r="D863" s="12">
        <v>0.5</v>
      </c>
      <c r="E863" s="23">
        <v>857</v>
      </c>
      <c r="F863" s="12">
        <v>0.5</v>
      </c>
    </row>
    <row r="864" spans="2:6" x14ac:dyDescent="0.25">
      <c r="B864" s="93"/>
      <c r="C864" s="23">
        <v>858</v>
      </c>
      <c r="D864" s="12">
        <v>0.5</v>
      </c>
      <c r="E864" s="23">
        <v>858</v>
      </c>
      <c r="F864" s="12">
        <v>0.5</v>
      </c>
    </row>
    <row r="865" spans="2:6" x14ac:dyDescent="0.25">
      <c r="B865" s="93"/>
      <c r="C865" s="23">
        <v>859</v>
      </c>
      <c r="D865" s="12">
        <v>0.5</v>
      </c>
      <c r="E865" s="23">
        <v>859</v>
      </c>
      <c r="F865" s="12">
        <v>0.5</v>
      </c>
    </row>
    <row r="866" spans="2:6" x14ac:dyDescent="0.25">
      <c r="B866" s="93"/>
      <c r="C866" s="23">
        <v>860</v>
      </c>
      <c r="D866" s="12">
        <v>0.5</v>
      </c>
      <c r="E866" s="23">
        <v>860</v>
      </c>
      <c r="F866" s="12">
        <v>0.5</v>
      </c>
    </row>
    <row r="867" spans="2:6" x14ac:dyDescent="0.25">
      <c r="B867" s="93"/>
      <c r="C867" s="23">
        <v>861</v>
      </c>
      <c r="D867" s="12">
        <v>0.5</v>
      </c>
      <c r="E867" s="23">
        <v>861</v>
      </c>
      <c r="F867" s="12">
        <v>0.5</v>
      </c>
    </row>
    <row r="868" spans="2:6" x14ac:dyDescent="0.25">
      <c r="B868" s="93"/>
      <c r="C868" s="23">
        <v>862</v>
      </c>
      <c r="D868" s="12">
        <v>0.5</v>
      </c>
      <c r="E868" s="23">
        <v>862</v>
      </c>
      <c r="F868" s="12">
        <v>0.5</v>
      </c>
    </row>
    <row r="869" spans="2:6" x14ac:dyDescent="0.25">
      <c r="B869" s="93"/>
      <c r="C869" s="23">
        <v>863</v>
      </c>
      <c r="D869" s="12">
        <v>0.5</v>
      </c>
      <c r="E869" s="23">
        <v>863</v>
      </c>
      <c r="F869" s="12">
        <v>0.5</v>
      </c>
    </row>
    <row r="870" spans="2:6" ht="12.75" thickBot="1" x14ac:dyDescent="0.3">
      <c r="B870" s="94"/>
      <c r="C870" s="9">
        <v>864</v>
      </c>
      <c r="D870" s="10">
        <v>0.5</v>
      </c>
      <c r="E870" s="9">
        <v>864</v>
      </c>
      <c r="F870" s="10">
        <v>0.5</v>
      </c>
    </row>
    <row r="871" spans="2:6" ht="12.75" thickTop="1" x14ac:dyDescent="0.25">
      <c r="B871" s="95">
        <v>73</v>
      </c>
      <c r="C871" s="14">
        <v>865</v>
      </c>
      <c r="D871" s="21">
        <v>0.5</v>
      </c>
      <c r="E871" s="14">
        <v>865</v>
      </c>
      <c r="F871" s="21">
        <v>0.5</v>
      </c>
    </row>
    <row r="872" spans="2:6" x14ac:dyDescent="0.25">
      <c r="B872" s="96"/>
      <c r="C872" s="24">
        <v>866</v>
      </c>
      <c r="D872" s="21">
        <v>0.5</v>
      </c>
      <c r="E872" s="24">
        <v>866</v>
      </c>
      <c r="F872" s="21">
        <v>0.5</v>
      </c>
    </row>
    <row r="873" spans="2:6" x14ac:dyDescent="0.25">
      <c r="B873" s="96"/>
      <c r="C873" s="24">
        <v>867</v>
      </c>
      <c r="D873" s="21">
        <v>0.5</v>
      </c>
      <c r="E873" s="24">
        <v>867</v>
      </c>
      <c r="F873" s="21">
        <v>0.5</v>
      </c>
    </row>
    <row r="874" spans="2:6" x14ac:dyDescent="0.25">
      <c r="B874" s="96"/>
      <c r="C874" s="24">
        <v>868</v>
      </c>
      <c r="D874" s="21">
        <v>0.5</v>
      </c>
      <c r="E874" s="24">
        <v>868</v>
      </c>
      <c r="F874" s="21">
        <v>0.5</v>
      </c>
    </row>
    <row r="875" spans="2:6" x14ac:dyDescent="0.25">
      <c r="B875" s="96"/>
      <c r="C875" s="24">
        <v>869</v>
      </c>
      <c r="D875" s="21">
        <v>0.5</v>
      </c>
      <c r="E875" s="24">
        <v>869</v>
      </c>
      <c r="F875" s="21">
        <v>0.5</v>
      </c>
    </row>
    <row r="876" spans="2:6" x14ac:dyDescent="0.25">
      <c r="B876" s="96"/>
      <c r="C876" s="24">
        <v>870</v>
      </c>
      <c r="D876" s="21">
        <v>0.5</v>
      </c>
      <c r="E876" s="24">
        <v>870</v>
      </c>
      <c r="F876" s="21">
        <v>0.5</v>
      </c>
    </row>
    <row r="877" spans="2:6" x14ac:dyDescent="0.25">
      <c r="B877" s="96"/>
      <c r="C877" s="24">
        <v>871</v>
      </c>
      <c r="D877" s="21">
        <v>0.5</v>
      </c>
      <c r="E877" s="24">
        <v>871</v>
      </c>
      <c r="F877" s="21">
        <v>0.5</v>
      </c>
    </row>
    <row r="878" spans="2:6" x14ac:dyDescent="0.25">
      <c r="B878" s="96"/>
      <c r="C878" s="24">
        <v>872</v>
      </c>
      <c r="D878" s="21">
        <v>0.5</v>
      </c>
      <c r="E878" s="24">
        <v>872</v>
      </c>
      <c r="F878" s="21">
        <v>0.5</v>
      </c>
    </row>
    <row r="879" spans="2:6" x14ac:dyDescent="0.25">
      <c r="B879" s="96"/>
      <c r="C879" s="24">
        <v>873</v>
      </c>
      <c r="D879" s="21">
        <v>0.5</v>
      </c>
      <c r="E879" s="24">
        <v>873</v>
      </c>
      <c r="F879" s="21">
        <v>0.5</v>
      </c>
    </row>
    <row r="880" spans="2:6" x14ac:dyDescent="0.25">
      <c r="B880" s="96"/>
      <c r="C880" s="24">
        <v>874</v>
      </c>
      <c r="D880" s="21">
        <v>0.5</v>
      </c>
      <c r="E880" s="24">
        <v>874</v>
      </c>
      <c r="F880" s="21">
        <v>0.5</v>
      </c>
    </row>
    <row r="881" spans="2:6" x14ac:dyDescent="0.25">
      <c r="B881" s="96"/>
      <c r="C881" s="24">
        <v>875</v>
      </c>
      <c r="D881" s="21">
        <v>0.5</v>
      </c>
      <c r="E881" s="24">
        <v>875</v>
      </c>
      <c r="F881" s="21">
        <v>0.5</v>
      </c>
    </row>
    <row r="882" spans="2:6" ht="12.75" thickBot="1" x14ac:dyDescent="0.3">
      <c r="B882" s="97"/>
      <c r="C882" s="18">
        <v>876</v>
      </c>
      <c r="D882" s="19">
        <v>0.5</v>
      </c>
      <c r="E882" s="18">
        <v>876</v>
      </c>
      <c r="F882" s="19">
        <v>0.5</v>
      </c>
    </row>
    <row r="883" spans="2:6" ht="12.75" thickTop="1" x14ac:dyDescent="0.25">
      <c r="B883" s="92">
        <v>74</v>
      </c>
      <c r="C883" s="5">
        <v>877</v>
      </c>
      <c r="D883" s="12">
        <v>0.5</v>
      </c>
      <c r="E883" s="5">
        <v>877</v>
      </c>
      <c r="F883" s="12">
        <v>0.5</v>
      </c>
    </row>
    <row r="884" spans="2:6" x14ac:dyDescent="0.25">
      <c r="B884" s="93"/>
      <c r="C884" s="23">
        <v>878</v>
      </c>
      <c r="D884" s="12">
        <v>0.5</v>
      </c>
      <c r="E884" s="23">
        <v>878</v>
      </c>
      <c r="F884" s="12">
        <v>0.5</v>
      </c>
    </row>
    <row r="885" spans="2:6" x14ac:dyDescent="0.25">
      <c r="B885" s="93"/>
      <c r="C885" s="23">
        <v>879</v>
      </c>
      <c r="D885" s="12">
        <v>0.5</v>
      </c>
      <c r="E885" s="23">
        <v>879</v>
      </c>
      <c r="F885" s="12">
        <v>0.5</v>
      </c>
    </row>
    <row r="886" spans="2:6" x14ac:dyDescent="0.25">
      <c r="B886" s="93"/>
      <c r="C886" s="23">
        <v>880</v>
      </c>
      <c r="D886" s="12">
        <v>0.5</v>
      </c>
      <c r="E886" s="23">
        <v>880</v>
      </c>
      <c r="F886" s="12">
        <v>0.5</v>
      </c>
    </row>
    <row r="887" spans="2:6" x14ac:dyDescent="0.25">
      <c r="B887" s="93"/>
      <c r="C887" s="23">
        <v>881</v>
      </c>
      <c r="D887" s="12">
        <v>0.5</v>
      </c>
      <c r="E887" s="23">
        <v>881</v>
      </c>
      <c r="F887" s="12">
        <v>0.5</v>
      </c>
    </row>
    <row r="888" spans="2:6" x14ac:dyDescent="0.25">
      <c r="B888" s="93"/>
      <c r="C888" s="23">
        <v>882</v>
      </c>
      <c r="D888" s="12">
        <v>0.5</v>
      </c>
      <c r="E888" s="23">
        <v>882</v>
      </c>
      <c r="F888" s="12">
        <v>0.5</v>
      </c>
    </row>
    <row r="889" spans="2:6" x14ac:dyDescent="0.25">
      <c r="B889" s="93"/>
      <c r="C889" s="23">
        <v>883</v>
      </c>
      <c r="D889" s="12">
        <v>0.5</v>
      </c>
      <c r="E889" s="23">
        <v>883</v>
      </c>
      <c r="F889" s="12">
        <v>0.5</v>
      </c>
    </row>
    <row r="890" spans="2:6" x14ac:dyDescent="0.25">
      <c r="B890" s="93"/>
      <c r="C890" s="23">
        <v>884</v>
      </c>
      <c r="D890" s="12">
        <v>0.5</v>
      </c>
      <c r="E890" s="23">
        <v>884</v>
      </c>
      <c r="F890" s="12">
        <v>0.5</v>
      </c>
    </row>
    <row r="891" spans="2:6" x14ac:dyDescent="0.25">
      <c r="B891" s="93"/>
      <c r="C891" s="23">
        <v>885</v>
      </c>
      <c r="D891" s="12">
        <v>0.5</v>
      </c>
      <c r="E891" s="23">
        <v>885</v>
      </c>
      <c r="F891" s="12">
        <v>0.5</v>
      </c>
    </row>
    <row r="892" spans="2:6" x14ac:dyDescent="0.25">
      <c r="B892" s="93"/>
      <c r="C892" s="23">
        <v>886</v>
      </c>
      <c r="D892" s="12">
        <v>0.5</v>
      </c>
      <c r="E892" s="23">
        <v>886</v>
      </c>
      <c r="F892" s="12">
        <v>0.5</v>
      </c>
    </row>
    <row r="893" spans="2:6" x14ac:dyDescent="0.25">
      <c r="B893" s="93"/>
      <c r="C893" s="23">
        <v>887</v>
      </c>
      <c r="D893" s="12">
        <v>0.5</v>
      </c>
      <c r="E893" s="23">
        <v>887</v>
      </c>
      <c r="F893" s="12">
        <v>0.5</v>
      </c>
    </row>
    <row r="894" spans="2:6" ht="12.75" thickBot="1" x14ac:dyDescent="0.3">
      <c r="B894" s="94"/>
      <c r="C894" s="9">
        <v>888</v>
      </c>
      <c r="D894" s="10">
        <v>0.5</v>
      </c>
      <c r="E894" s="9">
        <v>888</v>
      </c>
      <c r="F894" s="10">
        <v>0.5</v>
      </c>
    </row>
    <row r="895" spans="2:6" ht="12.75" thickTop="1" x14ac:dyDescent="0.25">
      <c r="B895" s="95">
        <v>75</v>
      </c>
      <c r="C895" s="14">
        <v>889</v>
      </c>
      <c r="D895" s="21">
        <v>0.5</v>
      </c>
      <c r="E895" s="14">
        <v>889</v>
      </c>
      <c r="F895" s="21">
        <v>0.5</v>
      </c>
    </row>
    <row r="896" spans="2:6" x14ac:dyDescent="0.25">
      <c r="B896" s="96"/>
      <c r="C896" s="24">
        <v>890</v>
      </c>
      <c r="D896" s="21">
        <v>0.5</v>
      </c>
      <c r="E896" s="24">
        <v>890</v>
      </c>
      <c r="F896" s="21">
        <v>0.5</v>
      </c>
    </row>
    <row r="897" spans="2:6" x14ac:dyDescent="0.25">
      <c r="B897" s="96"/>
      <c r="C897" s="24">
        <v>891</v>
      </c>
      <c r="D897" s="21">
        <v>0.5</v>
      </c>
      <c r="E897" s="24">
        <v>891</v>
      </c>
      <c r="F897" s="21">
        <v>0.5</v>
      </c>
    </row>
    <row r="898" spans="2:6" x14ac:dyDescent="0.25">
      <c r="B898" s="96"/>
      <c r="C898" s="24">
        <v>892</v>
      </c>
      <c r="D898" s="21">
        <v>0.5</v>
      </c>
      <c r="E898" s="24">
        <v>892</v>
      </c>
      <c r="F898" s="21">
        <v>0.5</v>
      </c>
    </row>
    <row r="899" spans="2:6" x14ac:dyDescent="0.25">
      <c r="B899" s="96"/>
      <c r="C899" s="24">
        <v>893</v>
      </c>
      <c r="D899" s="21">
        <v>0.5</v>
      </c>
      <c r="E899" s="24">
        <v>893</v>
      </c>
      <c r="F899" s="21">
        <v>0.5</v>
      </c>
    </row>
    <row r="900" spans="2:6" x14ac:dyDescent="0.25">
      <c r="B900" s="96"/>
      <c r="C900" s="24">
        <v>894</v>
      </c>
      <c r="D900" s="21">
        <v>0.5</v>
      </c>
      <c r="E900" s="24">
        <v>894</v>
      </c>
      <c r="F900" s="21">
        <v>0.5</v>
      </c>
    </row>
    <row r="901" spans="2:6" x14ac:dyDescent="0.25">
      <c r="B901" s="96"/>
      <c r="C901" s="24">
        <v>895</v>
      </c>
      <c r="D901" s="21">
        <v>0.5</v>
      </c>
      <c r="E901" s="24">
        <v>895</v>
      </c>
      <c r="F901" s="21">
        <v>0.5</v>
      </c>
    </row>
    <row r="902" spans="2:6" x14ac:dyDescent="0.25">
      <c r="B902" s="96"/>
      <c r="C902" s="24">
        <v>896</v>
      </c>
      <c r="D902" s="21">
        <v>0.5</v>
      </c>
      <c r="E902" s="24">
        <v>896</v>
      </c>
      <c r="F902" s="21">
        <v>0.5</v>
      </c>
    </row>
    <row r="903" spans="2:6" x14ac:dyDescent="0.25">
      <c r="B903" s="96"/>
      <c r="C903" s="24">
        <v>897</v>
      </c>
      <c r="D903" s="21">
        <v>0.5</v>
      </c>
      <c r="E903" s="24">
        <v>897</v>
      </c>
      <c r="F903" s="21">
        <v>0.5</v>
      </c>
    </row>
    <row r="904" spans="2:6" x14ac:dyDescent="0.25">
      <c r="B904" s="96"/>
      <c r="C904" s="24">
        <v>898</v>
      </c>
      <c r="D904" s="21">
        <v>0.5</v>
      </c>
      <c r="E904" s="24">
        <v>898</v>
      </c>
      <c r="F904" s="21">
        <v>0.5</v>
      </c>
    </row>
    <row r="905" spans="2:6" x14ac:dyDescent="0.25">
      <c r="B905" s="96"/>
      <c r="C905" s="24">
        <v>899</v>
      </c>
      <c r="D905" s="21">
        <v>0.5</v>
      </c>
      <c r="E905" s="24">
        <v>899</v>
      </c>
      <c r="F905" s="21">
        <v>0.5</v>
      </c>
    </row>
    <row r="906" spans="2:6" ht="12.75" thickBot="1" x14ac:dyDescent="0.3">
      <c r="B906" s="97"/>
      <c r="C906" s="18">
        <v>900</v>
      </c>
      <c r="D906" s="19">
        <v>0.5</v>
      </c>
      <c r="E906" s="18">
        <v>900</v>
      </c>
      <c r="F906" s="19">
        <v>0.5</v>
      </c>
    </row>
    <row r="907" spans="2:6" ht="12.75" thickTop="1" x14ac:dyDescent="0.25">
      <c r="B907" s="92">
        <v>76</v>
      </c>
      <c r="C907" s="5">
        <v>901</v>
      </c>
      <c r="D907" s="12">
        <v>0.5</v>
      </c>
      <c r="E907" s="5">
        <v>901</v>
      </c>
      <c r="F907" s="12">
        <v>0.5</v>
      </c>
    </row>
    <row r="908" spans="2:6" x14ac:dyDescent="0.25">
      <c r="B908" s="93"/>
      <c r="C908" s="23">
        <v>902</v>
      </c>
      <c r="D908" s="12">
        <v>0.5</v>
      </c>
      <c r="E908" s="23">
        <v>902</v>
      </c>
      <c r="F908" s="12">
        <v>0.5</v>
      </c>
    </row>
    <row r="909" spans="2:6" x14ac:dyDescent="0.25">
      <c r="B909" s="93"/>
      <c r="C909" s="23">
        <v>903</v>
      </c>
      <c r="D909" s="12">
        <v>0.5</v>
      </c>
      <c r="E909" s="23">
        <v>903</v>
      </c>
      <c r="F909" s="12">
        <v>0.5</v>
      </c>
    </row>
    <row r="910" spans="2:6" x14ac:dyDescent="0.25">
      <c r="B910" s="93"/>
      <c r="C910" s="23">
        <v>904</v>
      </c>
      <c r="D910" s="12">
        <v>0.5</v>
      </c>
      <c r="E910" s="23">
        <v>904</v>
      </c>
      <c r="F910" s="12">
        <v>0.5</v>
      </c>
    </row>
    <row r="911" spans="2:6" x14ac:dyDescent="0.25">
      <c r="B911" s="93"/>
      <c r="C911" s="23">
        <v>905</v>
      </c>
      <c r="D911" s="12">
        <v>0.5</v>
      </c>
      <c r="E911" s="23">
        <v>905</v>
      </c>
      <c r="F911" s="12">
        <v>0.5</v>
      </c>
    </row>
    <row r="912" spans="2:6" x14ac:dyDescent="0.25">
      <c r="B912" s="93"/>
      <c r="C912" s="23">
        <v>906</v>
      </c>
      <c r="D912" s="12">
        <v>0.5</v>
      </c>
      <c r="E912" s="23">
        <v>906</v>
      </c>
      <c r="F912" s="12">
        <v>0.5</v>
      </c>
    </row>
    <row r="913" spans="2:6" x14ac:dyDescent="0.25">
      <c r="B913" s="93"/>
      <c r="C913" s="23">
        <v>907</v>
      </c>
      <c r="D913" s="12">
        <v>0.5</v>
      </c>
      <c r="E913" s="23">
        <v>907</v>
      </c>
      <c r="F913" s="12">
        <v>0.5</v>
      </c>
    </row>
    <row r="914" spans="2:6" x14ac:dyDescent="0.25">
      <c r="B914" s="93"/>
      <c r="C914" s="23">
        <v>908</v>
      </c>
      <c r="D914" s="12">
        <v>0.5</v>
      </c>
      <c r="E914" s="23">
        <v>908</v>
      </c>
      <c r="F914" s="12">
        <v>0.5</v>
      </c>
    </row>
    <row r="915" spans="2:6" x14ac:dyDescent="0.25">
      <c r="B915" s="93"/>
      <c r="C915" s="23">
        <v>909</v>
      </c>
      <c r="D915" s="12">
        <v>0.5</v>
      </c>
      <c r="E915" s="23">
        <v>909</v>
      </c>
      <c r="F915" s="12">
        <v>0.5</v>
      </c>
    </row>
    <row r="916" spans="2:6" x14ac:dyDescent="0.25">
      <c r="B916" s="93"/>
      <c r="C916" s="23">
        <v>910</v>
      </c>
      <c r="D916" s="12">
        <v>0.5</v>
      </c>
      <c r="E916" s="23">
        <v>910</v>
      </c>
      <c r="F916" s="12">
        <v>0.5</v>
      </c>
    </row>
    <row r="917" spans="2:6" x14ac:dyDescent="0.25">
      <c r="B917" s="93"/>
      <c r="C917" s="23">
        <v>911</v>
      </c>
      <c r="D917" s="12">
        <v>0.5</v>
      </c>
      <c r="E917" s="23">
        <v>911</v>
      </c>
      <c r="F917" s="12">
        <v>0.5</v>
      </c>
    </row>
    <row r="918" spans="2:6" ht="12.75" thickBot="1" x14ac:dyDescent="0.3">
      <c r="B918" s="94"/>
      <c r="C918" s="9">
        <v>912</v>
      </c>
      <c r="D918" s="10">
        <v>0.5</v>
      </c>
      <c r="E918" s="9">
        <v>912</v>
      </c>
      <c r="F918" s="10">
        <v>0.5</v>
      </c>
    </row>
    <row r="919" spans="2:6" ht="12.75" thickTop="1" x14ac:dyDescent="0.25">
      <c r="B919" s="95">
        <v>77</v>
      </c>
      <c r="C919" s="14">
        <v>913</v>
      </c>
      <c r="D919" s="21">
        <v>0.5</v>
      </c>
      <c r="E919" s="14">
        <v>913</v>
      </c>
      <c r="F919" s="21">
        <v>0.5</v>
      </c>
    </row>
    <row r="920" spans="2:6" x14ac:dyDescent="0.25">
      <c r="B920" s="96"/>
      <c r="C920" s="24">
        <v>914</v>
      </c>
      <c r="D920" s="21">
        <v>0.5</v>
      </c>
      <c r="E920" s="24">
        <v>914</v>
      </c>
      <c r="F920" s="21">
        <v>0.5</v>
      </c>
    </row>
    <row r="921" spans="2:6" x14ac:dyDescent="0.25">
      <c r="B921" s="96"/>
      <c r="C921" s="24">
        <v>915</v>
      </c>
      <c r="D921" s="21">
        <v>0.5</v>
      </c>
      <c r="E921" s="24">
        <v>915</v>
      </c>
      <c r="F921" s="21">
        <v>0.5</v>
      </c>
    </row>
    <row r="922" spans="2:6" x14ac:dyDescent="0.25">
      <c r="B922" s="96"/>
      <c r="C922" s="24">
        <v>916</v>
      </c>
      <c r="D922" s="21">
        <v>0.5</v>
      </c>
      <c r="E922" s="24">
        <v>916</v>
      </c>
      <c r="F922" s="21">
        <v>0.5</v>
      </c>
    </row>
    <row r="923" spans="2:6" x14ac:dyDescent="0.25">
      <c r="B923" s="96"/>
      <c r="C923" s="24">
        <v>917</v>
      </c>
      <c r="D923" s="21">
        <v>0.5</v>
      </c>
      <c r="E923" s="24">
        <v>917</v>
      </c>
      <c r="F923" s="21">
        <v>0.5</v>
      </c>
    </row>
    <row r="924" spans="2:6" x14ac:dyDescent="0.25">
      <c r="B924" s="96"/>
      <c r="C924" s="24">
        <v>918</v>
      </c>
      <c r="D924" s="21">
        <v>0.5</v>
      </c>
      <c r="E924" s="24">
        <v>918</v>
      </c>
      <c r="F924" s="21">
        <v>0.5</v>
      </c>
    </row>
    <row r="925" spans="2:6" x14ac:dyDescent="0.25">
      <c r="B925" s="96"/>
      <c r="C925" s="24">
        <v>919</v>
      </c>
      <c r="D925" s="21">
        <v>0.5</v>
      </c>
      <c r="E925" s="24">
        <v>919</v>
      </c>
      <c r="F925" s="21">
        <v>0.5</v>
      </c>
    </row>
    <row r="926" spans="2:6" x14ac:dyDescent="0.25">
      <c r="B926" s="96"/>
      <c r="C926" s="24">
        <v>920</v>
      </c>
      <c r="D926" s="21">
        <v>0.5</v>
      </c>
      <c r="E926" s="24">
        <v>920</v>
      </c>
      <c r="F926" s="21">
        <v>0.5</v>
      </c>
    </row>
    <row r="927" spans="2:6" x14ac:dyDescent="0.25">
      <c r="B927" s="96"/>
      <c r="C927" s="24">
        <v>921</v>
      </c>
      <c r="D927" s="21">
        <v>0.5</v>
      </c>
      <c r="E927" s="24">
        <v>921</v>
      </c>
      <c r="F927" s="21">
        <v>0.5</v>
      </c>
    </row>
    <row r="928" spans="2:6" x14ac:dyDescent="0.25">
      <c r="B928" s="96"/>
      <c r="C928" s="24">
        <v>922</v>
      </c>
      <c r="D928" s="21">
        <v>0.5</v>
      </c>
      <c r="E928" s="24">
        <v>922</v>
      </c>
      <c r="F928" s="21">
        <v>0.5</v>
      </c>
    </row>
    <row r="929" spans="2:6" x14ac:dyDescent="0.25">
      <c r="B929" s="96"/>
      <c r="C929" s="24">
        <v>923</v>
      </c>
      <c r="D929" s="21">
        <v>0.5</v>
      </c>
      <c r="E929" s="24">
        <v>923</v>
      </c>
      <c r="F929" s="21">
        <v>0.5</v>
      </c>
    </row>
    <row r="930" spans="2:6" ht="12.75" thickBot="1" x14ac:dyDescent="0.3">
      <c r="B930" s="97"/>
      <c r="C930" s="18">
        <v>924</v>
      </c>
      <c r="D930" s="19">
        <v>0.5</v>
      </c>
      <c r="E930" s="18">
        <v>924</v>
      </c>
      <c r="F930" s="19">
        <v>0.5</v>
      </c>
    </row>
    <row r="931" spans="2:6" ht="12.75" thickTop="1" x14ac:dyDescent="0.25">
      <c r="B931" s="92">
        <v>78</v>
      </c>
      <c r="C931" s="5">
        <v>925</v>
      </c>
      <c r="D931" s="12">
        <v>0.5</v>
      </c>
      <c r="E931" s="5">
        <v>925</v>
      </c>
      <c r="F931" s="12">
        <v>0.5</v>
      </c>
    </row>
    <row r="932" spans="2:6" x14ac:dyDescent="0.25">
      <c r="B932" s="93"/>
      <c r="C932" s="23">
        <v>926</v>
      </c>
      <c r="D932" s="12">
        <v>0.5</v>
      </c>
      <c r="E932" s="23">
        <v>926</v>
      </c>
      <c r="F932" s="12">
        <v>0.5</v>
      </c>
    </row>
    <row r="933" spans="2:6" x14ac:dyDescent="0.25">
      <c r="B933" s="93"/>
      <c r="C933" s="23">
        <v>927</v>
      </c>
      <c r="D933" s="12">
        <v>0.5</v>
      </c>
      <c r="E933" s="23">
        <v>927</v>
      </c>
      <c r="F933" s="12">
        <v>0.5</v>
      </c>
    </row>
    <row r="934" spans="2:6" x14ac:dyDescent="0.25">
      <c r="B934" s="93"/>
      <c r="C934" s="23">
        <v>928</v>
      </c>
      <c r="D934" s="12">
        <v>0.5</v>
      </c>
      <c r="E934" s="23">
        <v>928</v>
      </c>
      <c r="F934" s="12">
        <v>0.5</v>
      </c>
    </row>
    <row r="935" spans="2:6" x14ac:dyDescent="0.25">
      <c r="B935" s="93"/>
      <c r="C935" s="23">
        <v>929</v>
      </c>
      <c r="D935" s="12">
        <v>0.5</v>
      </c>
      <c r="E935" s="23">
        <v>929</v>
      </c>
      <c r="F935" s="12">
        <v>0.5</v>
      </c>
    </row>
    <row r="936" spans="2:6" x14ac:dyDescent="0.25">
      <c r="B936" s="93"/>
      <c r="C936" s="23">
        <v>930</v>
      </c>
      <c r="D936" s="12">
        <v>0.5</v>
      </c>
      <c r="E936" s="23">
        <v>930</v>
      </c>
      <c r="F936" s="12">
        <v>0.5</v>
      </c>
    </row>
    <row r="937" spans="2:6" x14ac:dyDescent="0.25">
      <c r="B937" s="93"/>
      <c r="C937" s="23">
        <v>931</v>
      </c>
      <c r="D937" s="12">
        <v>0.5</v>
      </c>
      <c r="E937" s="23">
        <v>931</v>
      </c>
      <c r="F937" s="12">
        <v>0.5</v>
      </c>
    </row>
    <row r="938" spans="2:6" x14ac:dyDescent="0.25">
      <c r="B938" s="93"/>
      <c r="C938" s="23">
        <v>932</v>
      </c>
      <c r="D938" s="12">
        <v>0.5</v>
      </c>
      <c r="E938" s="23">
        <v>932</v>
      </c>
      <c r="F938" s="12">
        <v>0.5</v>
      </c>
    </row>
    <row r="939" spans="2:6" x14ac:dyDescent="0.25">
      <c r="B939" s="93"/>
      <c r="C939" s="23">
        <v>933</v>
      </c>
      <c r="D939" s="12">
        <v>0.5</v>
      </c>
      <c r="E939" s="23">
        <v>933</v>
      </c>
      <c r="F939" s="12">
        <v>0.5</v>
      </c>
    </row>
    <row r="940" spans="2:6" x14ac:dyDescent="0.25">
      <c r="B940" s="93"/>
      <c r="C940" s="23">
        <v>934</v>
      </c>
      <c r="D940" s="12">
        <v>0.5</v>
      </c>
      <c r="E940" s="23">
        <v>934</v>
      </c>
      <c r="F940" s="12">
        <v>0.5</v>
      </c>
    </row>
    <row r="941" spans="2:6" x14ac:dyDescent="0.25">
      <c r="B941" s="93"/>
      <c r="C941" s="23">
        <v>935</v>
      </c>
      <c r="D941" s="12">
        <v>0.5</v>
      </c>
      <c r="E941" s="23">
        <v>935</v>
      </c>
      <c r="F941" s="12">
        <v>0.5</v>
      </c>
    </row>
    <row r="942" spans="2:6" ht="12.75" thickBot="1" x14ac:dyDescent="0.3">
      <c r="B942" s="94"/>
      <c r="C942" s="9">
        <v>936</v>
      </c>
      <c r="D942" s="10">
        <v>0.5</v>
      </c>
      <c r="E942" s="9">
        <v>936</v>
      </c>
      <c r="F942" s="10">
        <v>0.5</v>
      </c>
    </row>
    <row r="943" spans="2:6" ht="12.75" thickTop="1" x14ac:dyDescent="0.25">
      <c r="B943" s="95">
        <v>79</v>
      </c>
      <c r="C943" s="14">
        <v>937</v>
      </c>
      <c r="D943" s="21">
        <v>0.5</v>
      </c>
      <c r="E943" s="14">
        <v>937</v>
      </c>
      <c r="F943" s="21">
        <v>0.5</v>
      </c>
    </row>
    <row r="944" spans="2:6" x14ac:dyDescent="0.25">
      <c r="B944" s="96"/>
      <c r="C944" s="24">
        <v>938</v>
      </c>
      <c r="D944" s="21">
        <v>0.5</v>
      </c>
      <c r="E944" s="24">
        <v>938</v>
      </c>
      <c r="F944" s="21">
        <v>0.5</v>
      </c>
    </row>
    <row r="945" spans="2:6" x14ac:dyDescent="0.25">
      <c r="B945" s="96"/>
      <c r="C945" s="24">
        <v>939</v>
      </c>
      <c r="D945" s="21">
        <v>0.5</v>
      </c>
      <c r="E945" s="24">
        <v>939</v>
      </c>
      <c r="F945" s="21">
        <v>0.5</v>
      </c>
    </row>
    <row r="946" spans="2:6" x14ac:dyDescent="0.25">
      <c r="B946" s="96"/>
      <c r="C946" s="24">
        <v>940</v>
      </c>
      <c r="D946" s="21">
        <v>0.5</v>
      </c>
      <c r="E946" s="24">
        <v>940</v>
      </c>
      <c r="F946" s="21">
        <v>0.5</v>
      </c>
    </row>
    <row r="947" spans="2:6" x14ac:dyDescent="0.25">
      <c r="B947" s="96"/>
      <c r="C947" s="24">
        <v>941</v>
      </c>
      <c r="D947" s="21">
        <v>0.5</v>
      </c>
      <c r="E947" s="24">
        <v>941</v>
      </c>
      <c r="F947" s="21">
        <v>0.5</v>
      </c>
    </row>
    <row r="948" spans="2:6" x14ac:dyDescent="0.25">
      <c r="B948" s="96"/>
      <c r="C948" s="24">
        <v>942</v>
      </c>
      <c r="D948" s="21">
        <v>0.5</v>
      </c>
      <c r="E948" s="24">
        <v>942</v>
      </c>
      <c r="F948" s="21">
        <v>0.5</v>
      </c>
    </row>
    <row r="949" spans="2:6" x14ac:dyDescent="0.25">
      <c r="B949" s="96"/>
      <c r="C949" s="24">
        <v>943</v>
      </c>
      <c r="D949" s="21">
        <v>0.5</v>
      </c>
      <c r="E949" s="24">
        <v>943</v>
      </c>
      <c r="F949" s="21">
        <v>0.5</v>
      </c>
    </row>
    <row r="950" spans="2:6" x14ac:dyDescent="0.25">
      <c r="B950" s="96"/>
      <c r="C950" s="24">
        <v>944</v>
      </c>
      <c r="D950" s="21">
        <v>0.5</v>
      </c>
      <c r="E950" s="24">
        <v>944</v>
      </c>
      <c r="F950" s="21">
        <v>0.5</v>
      </c>
    </row>
    <row r="951" spans="2:6" x14ac:dyDescent="0.25">
      <c r="B951" s="96"/>
      <c r="C951" s="24">
        <v>945</v>
      </c>
      <c r="D951" s="21">
        <v>0.5</v>
      </c>
      <c r="E951" s="24">
        <v>945</v>
      </c>
      <c r="F951" s="21">
        <v>0.5</v>
      </c>
    </row>
    <row r="952" spans="2:6" x14ac:dyDescent="0.25">
      <c r="B952" s="96"/>
      <c r="C952" s="24">
        <v>946</v>
      </c>
      <c r="D952" s="21">
        <v>0.5</v>
      </c>
      <c r="E952" s="24">
        <v>946</v>
      </c>
      <c r="F952" s="21">
        <v>0.5</v>
      </c>
    </row>
    <row r="953" spans="2:6" x14ac:dyDescent="0.25">
      <c r="B953" s="96"/>
      <c r="C953" s="24">
        <v>947</v>
      </c>
      <c r="D953" s="21">
        <v>0.5</v>
      </c>
      <c r="E953" s="24">
        <v>947</v>
      </c>
      <c r="F953" s="21">
        <v>0.5</v>
      </c>
    </row>
    <row r="954" spans="2:6" ht="12.75" thickBot="1" x14ac:dyDescent="0.3">
      <c r="B954" s="97"/>
      <c r="C954" s="18">
        <v>948</v>
      </c>
      <c r="D954" s="19">
        <v>0.5</v>
      </c>
      <c r="E954" s="18">
        <v>948</v>
      </c>
      <c r="F954" s="19">
        <v>0.5</v>
      </c>
    </row>
    <row r="955" spans="2:6" ht="12.75" thickTop="1" x14ac:dyDescent="0.25">
      <c r="B955" s="92">
        <v>80</v>
      </c>
      <c r="C955" s="5">
        <v>949</v>
      </c>
      <c r="D955" s="12">
        <v>0.5</v>
      </c>
      <c r="E955" s="5">
        <v>949</v>
      </c>
      <c r="F955" s="12">
        <v>0.5</v>
      </c>
    </row>
    <row r="956" spans="2:6" x14ac:dyDescent="0.25">
      <c r="B956" s="93"/>
      <c r="C956" s="23">
        <v>950</v>
      </c>
      <c r="D956" s="12">
        <v>0.5</v>
      </c>
      <c r="E956" s="23">
        <v>950</v>
      </c>
      <c r="F956" s="12">
        <v>0.5</v>
      </c>
    </row>
    <row r="957" spans="2:6" x14ac:dyDescent="0.25">
      <c r="B957" s="93"/>
      <c r="C957" s="23">
        <v>951</v>
      </c>
      <c r="D957" s="12">
        <v>0.5</v>
      </c>
      <c r="E957" s="23">
        <v>951</v>
      </c>
      <c r="F957" s="12">
        <v>0.5</v>
      </c>
    </row>
    <row r="958" spans="2:6" x14ac:dyDescent="0.25">
      <c r="B958" s="93"/>
      <c r="C958" s="23">
        <v>952</v>
      </c>
      <c r="D958" s="12">
        <v>0.5</v>
      </c>
      <c r="E958" s="23">
        <v>952</v>
      </c>
      <c r="F958" s="12">
        <v>0.5</v>
      </c>
    </row>
    <row r="959" spans="2:6" x14ac:dyDescent="0.25">
      <c r="B959" s="93"/>
      <c r="C959" s="23">
        <v>953</v>
      </c>
      <c r="D959" s="12">
        <v>0.5</v>
      </c>
      <c r="E959" s="23">
        <v>953</v>
      </c>
      <c r="F959" s="12">
        <v>0.5</v>
      </c>
    </row>
    <row r="960" spans="2:6" x14ac:dyDescent="0.25">
      <c r="B960" s="93"/>
      <c r="C960" s="23">
        <v>954</v>
      </c>
      <c r="D960" s="12">
        <v>0.5</v>
      </c>
      <c r="E960" s="23">
        <v>954</v>
      </c>
      <c r="F960" s="12">
        <v>0.5</v>
      </c>
    </row>
    <row r="961" spans="2:6" x14ac:dyDescent="0.25">
      <c r="B961" s="93"/>
      <c r="C961" s="23">
        <v>955</v>
      </c>
      <c r="D961" s="12">
        <v>0.5</v>
      </c>
      <c r="E961" s="23">
        <v>955</v>
      </c>
      <c r="F961" s="12">
        <v>0.5</v>
      </c>
    </row>
    <row r="962" spans="2:6" x14ac:dyDescent="0.25">
      <c r="B962" s="93"/>
      <c r="C962" s="23">
        <v>956</v>
      </c>
      <c r="D962" s="12">
        <v>0.5</v>
      </c>
      <c r="E962" s="23">
        <v>956</v>
      </c>
      <c r="F962" s="12">
        <v>0.5</v>
      </c>
    </row>
    <row r="963" spans="2:6" x14ac:dyDescent="0.25">
      <c r="B963" s="93"/>
      <c r="C963" s="23">
        <v>957</v>
      </c>
      <c r="D963" s="12">
        <v>0.5</v>
      </c>
      <c r="E963" s="23">
        <v>957</v>
      </c>
      <c r="F963" s="12">
        <v>0.5</v>
      </c>
    </row>
    <row r="964" spans="2:6" x14ac:dyDescent="0.25">
      <c r="B964" s="93"/>
      <c r="C964" s="23">
        <v>958</v>
      </c>
      <c r="D964" s="12">
        <v>0.5</v>
      </c>
      <c r="E964" s="23">
        <v>958</v>
      </c>
      <c r="F964" s="12">
        <v>0.5</v>
      </c>
    </row>
    <row r="965" spans="2:6" x14ac:dyDescent="0.25">
      <c r="B965" s="93"/>
      <c r="C965" s="23">
        <v>959</v>
      </c>
      <c r="D965" s="12">
        <v>0.5</v>
      </c>
      <c r="E965" s="23">
        <v>959</v>
      </c>
      <c r="F965" s="12">
        <v>0.5</v>
      </c>
    </row>
    <row r="966" spans="2:6" ht="12.75" thickBot="1" x14ac:dyDescent="0.3">
      <c r="B966" s="94"/>
      <c r="C966" s="9">
        <v>960</v>
      </c>
      <c r="D966" s="10">
        <v>0.5</v>
      </c>
      <c r="E966" s="9">
        <v>960</v>
      </c>
      <c r="F966" s="10">
        <v>0.5</v>
      </c>
    </row>
    <row r="967" spans="2:6" ht="12.75" thickTop="1" x14ac:dyDescent="0.25">
      <c r="B967" s="95">
        <v>81</v>
      </c>
      <c r="C967" s="14">
        <v>961</v>
      </c>
      <c r="D967" s="21">
        <v>0.5</v>
      </c>
      <c r="E967" s="14">
        <v>961</v>
      </c>
      <c r="F967" s="21">
        <v>0.5</v>
      </c>
    </row>
    <row r="968" spans="2:6" x14ac:dyDescent="0.25">
      <c r="B968" s="96"/>
      <c r="C968" s="24">
        <v>962</v>
      </c>
      <c r="D968" s="21">
        <v>0.5</v>
      </c>
      <c r="E968" s="24">
        <v>962</v>
      </c>
      <c r="F968" s="21">
        <v>0.5</v>
      </c>
    </row>
    <row r="969" spans="2:6" x14ac:dyDescent="0.25">
      <c r="B969" s="96"/>
      <c r="C969" s="24">
        <v>963</v>
      </c>
      <c r="D969" s="21">
        <v>0.5</v>
      </c>
      <c r="E969" s="24">
        <v>963</v>
      </c>
      <c r="F969" s="21">
        <v>0.5</v>
      </c>
    </row>
    <row r="970" spans="2:6" x14ac:dyDescent="0.25">
      <c r="B970" s="96"/>
      <c r="C970" s="24">
        <v>964</v>
      </c>
      <c r="D970" s="21">
        <v>0.5</v>
      </c>
      <c r="E970" s="24">
        <v>964</v>
      </c>
      <c r="F970" s="21">
        <v>0.5</v>
      </c>
    </row>
    <row r="971" spans="2:6" x14ac:dyDescent="0.25">
      <c r="B971" s="96"/>
      <c r="C971" s="24">
        <v>965</v>
      </c>
      <c r="D971" s="21">
        <v>0.5</v>
      </c>
      <c r="E971" s="24">
        <v>965</v>
      </c>
      <c r="F971" s="21">
        <v>0.5</v>
      </c>
    </row>
    <row r="972" spans="2:6" x14ac:dyDescent="0.25">
      <c r="B972" s="96"/>
      <c r="C972" s="24">
        <v>966</v>
      </c>
      <c r="D972" s="21">
        <v>0.5</v>
      </c>
      <c r="E972" s="24">
        <v>966</v>
      </c>
      <c r="F972" s="21">
        <v>0.5</v>
      </c>
    </row>
    <row r="973" spans="2:6" x14ac:dyDescent="0.25">
      <c r="B973" s="96"/>
      <c r="C973" s="24">
        <v>967</v>
      </c>
      <c r="D973" s="21">
        <v>0.5</v>
      </c>
      <c r="E973" s="24">
        <v>967</v>
      </c>
      <c r="F973" s="21">
        <v>0.5</v>
      </c>
    </row>
    <row r="974" spans="2:6" x14ac:dyDescent="0.25">
      <c r="B974" s="96"/>
      <c r="C974" s="24">
        <v>968</v>
      </c>
      <c r="D974" s="21">
        <v>0.5</v>
      </c>
      <c r="E974" s="24">
        <v>968</v>
      </c>
      <c r="F974" s="21">
        <v>0.5</v>
      </c>
    </row>
    <row r="975" spans="2:6" x14ac:dyDescent="0.25">
      <c r="B975" s="96"/>
      <c r="C975" s="24">
        <v>969</v>
      </c>
      <c r="D975" s="21">
        <v>0.5</v>
      </c>
      <c r="E975" s="24">
        <v>969</v>
      </c>
      <c r="F975" s="21">
        <v>0.5</v>
      </c>
    </row>
    <row r="976" spans="2:6" x14ac:dyDescent="0.25">
      <c r="B976" s="96"/>
      <c r="C976" s="24">
        <v>970</v>
      </c>
      <c r="D976" s="21">
        <v>0.5</v>
      </c>
      <c r="E976" s="24">
        <v>970</v>
      </c>
      <c r="F976" s="21">
        <v>0.5</v>
      </c>
    </row>
    <row r="977" spans="2:6" x14ac:dyDescent="0.25">
      <c r="B977" s="96"/>
      <c r="C977" s="24">
        <v>971</v>
      </c>
      <c r="D977" s="21">
        <v>0.5</v>
      </c>
      <c r="E977" s="24">
        <v>971</v>
      </c>
      <c r="F977" s="21">
        <v>0.5</v>
      </c>
    </row>
    <row r="978" spans="2:6" ht="12.75" thickBot="1" x14ac:dyDescent="0.3">
      <c r="B978" s="97"/>
      <c r="C978" s="18">
        <v>972</v>
      </c>
      <c r="D978" s="19">
        <v>0.5</v>
      </c>
      <c r="E978" s="18">
        <v>972</v>
      </c>
      <c r="F978" s="19">
        <v>0.5</v>
      </c>
    </row>
    <row r="979" spans="2:6" ht="12.75" thickTop="1" x14ac:dyDescent="0.25">
      <c r="B979" s="92">
        <v>82</v>
      </c>
      <c r="C979" s="5">
        <v>973</v>
      </c>
      <c r="D979" s="12">
        <v>0.5</v>
      </c>
      <c r="E979" s="5">
        <v>973</v>
      </c>
      <c r="F979" s="12">
        <v>0.5</v>
      </c>
    </row>
    <row r="980" spans="2:6" x14ac:dyDescent="0.25">
      <c r="B980" s="93"/>
      <c r="C980" s="23">
        <v>974</v>
      </c>
      <c r="D980" s="12">
        <v>0.5</v>
      </c>
      <c r="E980" s="23">
        <v>974</v>
      </c>
      <c r="F980" s="12">
        <v>0.5</v>
      </c>
    </row>
    <row r="981" spans="2:6" x14ac:dyDescent="0.25">
      <c r="B981" s="93"/>
      <c r="C981" s="23">
        <v>975</v>
      </c>
      <c r="D981" s="12">
        <v>0.5</v>
      </c>
      <c r="E981" s="23">
        <v>975</v>
      </c>
      <c r="F981" s="12">
        <v>0.5</v>
      </c>
    </row>
    <row r="982" spans="2:6" x14ac:dyDescent="0.25">
      <c r="B982" s="93"/>
      <c r="C982" s="23">
        <v>976</v>
      </c>
      <c r="D982" s="12">
        <v>0.5</v>
      </c>
      <c r="E982" s="23">
        <v>976</v>
      </c>
      <c r="F982" s="12">
        <v>0.5</v>
      </c>
    </row>
    <row r="983" spans="2:6" x14ac:dyDescent="0.25">
      <c r="B983" s="93"/>
      <c r="C983" s="23">
        <v>977</v>
      </c>
      <c r="D983" s="12">
        <v>0.5</v>
      </c>
      <c r="E983" s="23">
        <v>977</v>
      </c>
      <c r="F983" s="12">
        <v>0.5</v>
      </c>
    </row>
    <row r="984" spans="2:6" x14ac:dyDescent="0.25">
      <c r="B984" s="93"/>
      <c r="C984" s="23">
        <v>978</v>
      </c>
      <c r="D984" s="12">
        <v>0.5</v>
      </c>
      <c r="E984" s="23">
        <v>978</v>
      </c>
      <c r="F984" s="12">
        <v>0.5</v>
      </c>
    </row>
    <row r="985" spans="2:6" x14ac:dyDescent="0.25">
      <c r="B985" s="93"/>
      <c r="C985" s="23">
        <v>979</v>
      </c>
      <c r="D985" s="12">
        <v>0.5</v>
      </c>
      <c r="E985" s="23">
        <v>979</v>
      </c>
      <c r="F985" s="12">
        <v>0.5</v>
      </c>
    </row>
    <row r="986" spans="2:6" x14ac:dyDescent="0.25">
      <c r="B986" s="93"/>
      <c r="C986" s="23">
        <v>980</v>
      </c>
      <c r="D986" s="12">
        <v>0.5</v>
      </c>
      <c r="E986" s="23">
        <v>980</v>
      </c>
      <c r="F986" s="12">
        <v>0.5</v>
      </c>
    </row>
    <row r="987" spans="2:6" x14ac:dyDescent="0.25">
      <c r="B987" s="93"/>
      <c r="C987" s="23">
        <v>981</v>
      </c>
      <c r="D987" s="12">
        <v>0.5</v>
      </c>
      <c r="E987" s="23">
        <v>981</v>
      </c>
      <c r="F987" s="12">
        <v>0.5</v>
      </c>
    </row>
    <row r="988" spans="2:6" x14ac:dyDescent="0.25">
      <c r="B988" s="93"/>
      <c r="C988" s="23">
        <v>982</v>
      </c>
      <c r="D988" s="12">
        <v>0.5</v>
      </c>
      <c r="E988" s="23">
        <v>982</v>
      </c>
      <c r="F988" s="12">
        <v>0.5</v>
      </c>
    </row>
    <row r="989" spans="2:6" x14ac:dyDescent="0.25">
      <c r="B989" s="93"/>
      <c r="C989" s="23">
        <v>983</v>
      </c>
      <c r="D989" s="12">
        <v>0.5</v>
      </c>
      <c r="E989" s="23">
        <v>983</v>
      </c>
      <c r="F989" s="12">
        <v>0.5</v>
      </c>
    </row>
    <row r="990" spans="2:6" ht="12.75" thickBot="1" x14ac:dyDescent="0.3">
      <c r="B990" s="94"/>
      <c r="C990" s="9">
        <v>984</v>
      </c>
      <c r="D990" s="10">
        <v>0.5</v>
      </c>
      <c r="E990" s="9">
        <v>984</v>
      </c>
      <c r="F990" s="10">
        <v>0.5</v>
      </c>
    </row>
    <row r="991" spans="2:6" ht="12.75" thickTop="1" x14ac:dyDescent="0.25">
      <c r="B991" s="95">
        <v>83</v>
      </c>
      <c r="C991" s="14">
        <v>985</v>
      </c>
      <c r="D991" s="21">
        <v>0.5</v>
      </c>
      <c r="E991" s="14">
        <v>985</v>
      </c>
      <c r="F991" s="21">
        <v>0.5</v>
      </c>
    </row>
    <row r="992" spans="2:6" x14ac:dyDescent="0.25">
      <c r="B992" s="96"/>
      <c r="C992" s="24">
        <v>986</v>
      </c>
      <c r="D992" s="21">
        <v>0.5</v>
      </c>
      <c r="E992" s="24">
        <v>986</v>
      </c>
      <c r="F992" s="21">
        <v>0.5</v>
      </c>
    </row>
    <row r="993" spans="2:6" x14ac:dyDescent="0.25">
      <c r="B993" s="96"/>
      <c r="C993" s="24">
        <v>987</v>
      </c>
      <c r="D993" s="21">
        <v>0.5</v>
      </c>
      <c r="E993" s="24">
        <v>987</v>
      </c>
      <c r="F993" s="21">
        <v>0.5</v>
      </c>
    </row>
    <row r="994" spans="2:6" x14ac:dyDescent="0.25">
      <c r="B994" s="96"/>
      <c r="C994" s="24">
        <v>988</v>
      </c>
      <c r="D994" s="21">
        <v>0.5</v>
      </c>
      <c r="E994" s="24">
        <v>988</v>
      </c>
      <c r="F994" s="21">
        <v>0.5</v>
      </c>
    </row>
    <row r="995" spans="2:6" x14ac:dyDescent="0.25">
      <c r="B995" s="96"/>
      <c r="C995" s="24">
        <v>989</v>
      </c>
      <c r="D995" s="21">
        <v>0.5</v>
      </c>
      <c r="E995" s="24">
        <v>989</v>
      </c>
      <c r="F995" s="21">
        <v>0.5</v>
      </c>
    </row>
    <row r="996" spans="2:6" x14ac:dyDescent="0.25">
      <c r="B996" s="96"/>
      <c r="C996" s="24">
        <v>990</v>
      </c>
      <c r="D996" s="21">
        <v>0.5</v>
      </c>
      <c r="E996" s="24">
        <v>990</v>
      </c>
      <c r="F996" s="21">
        <v>0.5</v>
      </c>
    </row>
    <row r="997" spans="2:6" x14ac:dyDescent="0.25">
      <c r="B997" s="96"/>
      <c r="C997" s="24">
        <v>991</v>
      </c>
      <c r="D997" s="21">
        <v>0.5</v>
      </c>
      <c r="E997" s="24">
        <v>991</v>
      </c>
      <c r="F997" s="21">
        <v>0.5</v>
      </c>
    </row>
    <row r="998" spans="2:6" x14ac:dyDescent="0.25">
      <c r="B998" s="96"/>
      <c r="C998" s="24">
        <v>992</v>
      </c>
      <c r="D998" s="21">
        <v>0.5</v>
      </c>
      <c r="E998" s="24">
        <v>992</v>
      </c>
      <c r="F998" s="21">
        <v>0.5</v>
      </c>
    </row>
    <row r="999" spans="2:6" x14ac:dyDescent="0.25">
      <c r="B999" s="96"/>
      <c r="C999" s="24">
        <v>993</v>
      </c>
      <c r="D999" s="21">
        <v>0.5</v>
      </c>
      <c r="E999" s="24">
        <v>993</v>
      </c>
      <c r="F999" s="21">
        <v>0.5</v>
      </c>
    </row>
    <row r="1000" spans="2:6" x14ac:dyDescent="0.25">
      <c r="B1000" s="96"/>
      <c r="C1000" s="24">
        <v>994</v>
      </c>
      <c r="D1000" s="21">
        <v>0.5</v>
      </c>
      <c r="E1000" s="24">
        <v>994</v>
      </c>
      <c r="F1000" s="21">
        <v>0.5</v>
      </c>
    </row>
    <row r="1001" spans="2:6" x14ac:dyDescent="0.25">
      <c r="B1001" s="96"/>
      <c r="C1001" s="24">
        <v>995</v>
      </c>
      <c r="D1001" s="21">
        <v>0.5</v>
      </c>
      <c r="E1001" s="24">
        <v>995</v>
      </c>
      <c r="F1001" s="21">
        <v>0.5</v>
      </c>
    </row>
    <row r="1002" spans="2:6" ht="12.75" thickBot="1" x14ac:dyDescent="0.3">
      <c r="B1002" s="97"/>
      <c r="C1002" s="18">
        <v>996</v>
      </c>
      <c r="D1002" s="19">
        <v>0.5</v>
      </c>
      <c r="E1002" s="18">
        <v>996</v>
      </c>
      <c r="F1002" s="19">
        <v>0.5</v>
      </c>
    </row>
    <row r="1003" spans="2:6" ht="12.75" thickTop="1" x14ac:dyDescent="0.25">
      <c r="B1003" s="92">
        <v>84</v>
      </c>
      <c r="C1003" s="5">
        <v>997</v>
      </c>
      <c r="D1003" s="12">
        <v>0.5</v>
      </c>
      <c r="E1003" s="5">
        <v>997</v>
      </c>
      <c r="F1003" s="12">
        <v>0.5</v>
      </c>
    </row>
    <row r="1004" spans="2:6" x14ac:dyDescent="0.25">
      <c r="B1004" s="93"/>
      <c r="C1004" s="23">
        <v>998</v>
      </c>
      <c r="D1004" s="12">
        <v>0.5</v>
      </c>
      <c r="E1004" s="23">
        <v>998</v>
      </c>
      <c r="F1004" s="12">
        <v>0.5</v>
      </c>
    </row>
    <row r="1005" spans="2:6" x14ac:dyDescent="0.25">
      <c r="B1005" s="93"/>
      <c r="C1005" s="23">
        <v>999</v>
      </c>
      <c r="D1005" s="12">
        <v>0.5</v>
      </c>
      <c r="E1005" s="23">
        <v>999</v>
      </c>
      <c r="F1005" s="12">
        <v>0.5</v>
      </c>
    </row>
    <row r="1006" spans="2:6" x14ac:dyDescent="0.25">
      <c r="B1006" s="93"/>
      <c r="C1006" s="23">
        <v>1000</v>
      </c>
      <c r="D1006" s="12">
        <v>0.5</v>
      </c>
      <c r="E1006" s="23">
        <v>1000</v>
      </c>
      <c r="F1006" s="12">
        <v>0.5</v>
      </c>
    </row>
    <row r="1007" spans="2:6" x14ac:dyDescent="0.25">
      <c r="B1007" s="93"/>
      <c r="C1007" s="23">
        <v>1001</v>
      </c>
      <c r="D1007" s="12">
        <v>0.5</v>
      </c>
      <c r="E1007" s="23">
        <v>1001</v>
      </c>
      <c r="F1007" s="12">
        <v>0.5</v>
      </c>
    </row>
    <row r="1008" spans="2:6" x14ac:dyDescent="0.25">
      <c r="B1008" s="93"/>
      <c r="C1008" s="23">
        <v>1002</v>
      </c>
      <c r="D1008" s="12">
        <v>0.5</v>
      </c>
      <c r="E1008" s="23">
        <v>1002</v>
      </c>
      <c r="F1008" s="12">
        <v>0.5</v>
      </c>
    </row>
    <row r="1009" spans="2:6" x14ac:dyDescent="0.25">
      <c r="B1009" s="93"/>
      <c r="C1009" s="23">
        <v>1003</v>
      </c>
      <c r="D1009" s="12">
        <v>0.5</v>
      </c>
      <c r="E1009" s="23">
        <v>1003</v>
      </c>
      <c r="F1009" s="12">
        <v>0.5</v>
      </c>
    </row>
    <row r="1010" spans="2:6" x14ac:dyDescent="0.25">
      <c r="B1010" s="93"/>
      <c r="C1010" s="23">
        <v>1004</v>
      </c>
      <c r="D1010" s="12">
        <v>0.5</v>
      </c>
      <c r="E1010" s="23">
        <v>1004</v>
      </c>
      <c r="F1010" s="12">
        <v>0.5</v>
      </c>
    </row>
    <row r="1011" spans="2:6" x14ac:dyDescent="0.25">
      <c r="B1011" s="93"/>
      <c r="C1011" s="23">
        <v>1005</v>
      </c>
      <c r="D1011" s="12">
        <v>0.5</v>
      </c>
      <c r="E1011" s="23">
        <v>1005</v>
      </c>
      <c r="F1011" s="12">
        <v>0.5</v>
      </c>
    </row>
    <row r="1012" spans="2:6" x14ac:dyDescent="0.25">
      <c r="B1012" s="93"/>
      <c r="C1012" s="23">
        <v>1006</v>
      </c>
      <c r="D1012" s="12">
        <v>0.5</v>
      </c>
      <c r="E1012" s="23">
        <v>1006</v>
      </c>
      <c r="F1012" s="12">
        <v>0.5</v>
      </c>
    </row>
    <row r="1013" spans="2:6" x14ac:dyDescent="0.25">
      <c r="B1013" s="93"/>
      <c r="C1013" s="23">
        <v>1007</v>
      </c>
      <c r="D1013" s="12">
        <v>0.5</v>
      </c>
      <c r="E1013" s="23">
        <v>1007</v>
      </c>
      <c r="F1013" s="12">
        <v>0.5</v>
      </c>
    </row>
    <row r="1014" spans="2:6" ht="12.75" thickBot="1" x14ac:dyDescent="0.3">
      <c r="B1014" s="94"/>
      <c r="C1014" s="9">
        <v>1008</v>
      </c>
      <c r="D1014" s="10">
        <v>0.5</v>
      </c>
      <c r="E1014" s="9">
        <v>1008</v>
      </c>
      <c r="F1014" s="10">
        <v>0.5</v>
      </c>
    </row>
    <row r="1015" spans="2:6" ht="12.75" thickTop="1" x14ac:dyDescent="0.25">
      <c r="B1015" s="95">
        <v>85</v>
      </c>
      <c r="C1015" s="14">
        <v>1009</v>
      </c>
      <c r="D1015" s="21">
        <v>0.5</v>
      </c>
      <c r="E1015" s="14">
        <v>1009</v>
      </c>
      <c r="F1015" s="21">
        <v>0.5</v>
      </c>
    </row>
    <row r="1016" spans="2:6" x14ac:dyDescent="0.25">
      <c r="B1016" s="96"/>
      <c r="C1016" s="24">
        <v>1010</v>
      </c>
      <c r="D1016" s="21">
        <v>0.5</v>
      </c>
      <c r="E1016" s="24">
        <v>1010</v>
      </c>
      <c r="F1016" s="21">
        <v>0.5</v>
      </c>
    </row>
    <row r="1017" spans="2:6" x14ac:dyDescent="0.25">
      <c r="B1017" s="96"/>
      <c r="C1017" s="24">
        <v>1011</v>
      </c>
      <c r="D1017" s="21">
        <v>0.5</v>
      </c>
      <c r="E1017" s="24">
        <v>1011</v>
      </c>
      <c r="F1017" s="21">
        <v>0.5</v>
      </c>
    </row>
    <row r="1018" spans="2:6" x14ac:dyDescent="0.25">
      <c r="B1018" s="96"/>
      <c r="C1018" s="24">
        <v>1012</v>
      </c>
      <c r="D1018" s="21">
        <v>0.5</v>
      </c>
      <c r="E1018" s="24">
        <v>1012</v>
      </c>
      <c r="F1018" s="21">
        <v>0.5</v>
      </c>
    </row>
    <row r="1019" spans="2:6" x14ac:dyDescent="0.25">
      <c r="B1019" s="96"/>
      <c r="C1019" s="24">
        <v>1013</v>
      </c>
      <c r="D1019" s="21">
        <v>0.5</v>
      </c>
      <c r="E1019" s="24">
        <v>1013</v>
      </c>
      <c r="F1019" s="21">
        <v>0.5</v>
      </c>
    </row>
    <row r="1020" spans="2:6" x14ac:dyDescent="0.25">
      <c r="B1020" s="96"/>
      <c r="C1020" s="24">
        <v>1014</v>
      </c>
      <c r="D1020" s="21">
        <v>0.5</v>
      </c>
      <c r="E1020" s="24">
        <v>1014</v>
      </c>
      <c r="F1020" s="21">
        <v>0.5</v>
      </c>
    </row>
    <row r="1021" spans="2:6" x14ac:dyDescent="0.25">
      <c r="B1021" s="96"/>
      <c r="C1021" s="24">
        <v>1015</v>
      </c>
      <c r="D1021" s="21">
        <v>0.5</v>
      </c>
      <c r="E1021" s="24">
        <v>1015</v>
      </c>
      <c r="F1021" s="21">
        <v>0.5</v>
      </c>
    </row>
    <row r="1022" spans="2:6" x14ac:dyDescent="0.25">
      <c r="B1022" s="96"/>
      <c r="C1022" s="24">
        <v>1016</v>
      </c>
      <c r="D1022" s="21">
        <v>0.5</v>
      </c>
      <c r="E1022" s="24">
        <v>1016</v>
      </c>
      <c r="F1022" s="21">
        <v>0.5</v>
      </c>
    </row>
    <row r="1023" spans="2:6" x14ac:dyDescent="0.25">
      <c r="B1023" s="96"/>
      <c r="C1023" s="24">
        <v>1017</v>
      </c>
      <c r="D1023" s="21">
        <v>0.5</v>
      </c>
      <c r="E1023" s="24">
        <v>1017</v>
      </c>
      <c r="F1023" s="21">
        <v>0.5</v>
      </c>
    </row>
    <row r="1024" spans="2:6" x14ac:dyDescent="0.25">
      <c r="B1024" s="96"/>
      <c r="C1024" s="24">
        <v>1018</v>
      </c>
      <c r="D1024" s="21">
        <v>0.5</v>
      </c>
      <c r="E1024" s="24">
        <v>1018</v>
      </c>
      <c r="F1024" s="21">
        <v>0.5</v>
      </c>
    </row>
    <row r="1025" spans="2:6" x14ac:dyDescent="0.25">
      <c r="B1025" s="96"/>
      <c r="C1025" s="24">
        <v>1019</v>
      </c>
      <c r="D1025" s="21">
        <v>0.5</v>
      </c>
      <c r="E1025" s="24">
        <v>1019</v>
      </c>
      <c r="F1025" s="21">
        <v>0.5</v>
      </c>
    </row>
    <row r="1026" spans="2:6" ht="12.75" thickBot="1" x14ac:dyDescent="0.3">
      <c r="B1026" s="97"/>
      <c r="C1026" s="18">
        <v>1020</v>
      </c>
      <c r="D1026" s="19">
        <v>0.5</v>
      </c>
      <c r="E1026" s="18">
        <v>1020</v>
      </c>
      <c r="F1026" s="19">
        <v>0.5</v>
      </c>
    </row>
    <row r="1027" spans="2:6" ht="12.75" thickTop="1" x14ac:dyDescent="0.25">
      <c r="B1027" s="92">
        <v>86</v>
      </c>
      <c r="C1027" s="5">
        <v>1021</v>
      </c>
      <c r="D1027" s="12">
        <v>0.5</v>
      </c>
      <c r="E1027" s="5">
        <v>1021</v>
      </c>
      <c r="F1027" s="12">
        <v>0.5</v>
      </c>
    </row>
    <row r="1028" spans="2:6" x14ac:dyDescent="0.25">
      <c r="B1028" s="93"/>
      <c r="C1028" s="23">
        <v>1022</v>
      </c>
      <c r="D1028" s="12">
        <v>0.5</v>
      </c>
      <c r="E1028" s="23">
        <v>1022</v>
      </c>
      <c r="F1028" s="12">
        <v>0.5</v>
      </c>
    </row>
    <row r="1029" spans="2:6" x14ac:dyDescent="0.25">
      <c r="B1029" s="93"/>
      <c r="C1029" s="23">
        <v>1023</v>
      </c>
      <c r="D1029" s="12">
        <v>0.5</v>
      </c>
      <c r="E1029" s="23">
        <v>1023</v>
      </c>
      <c r="F1029" s="12">
        <v>0.5</v>
      </c>
    </row>
    <row r="1030" spans="2:6" x14ac:dyDescent="0.25">
      <c r="B1030" s="93"/>
      <c r="C1030" s="23">
        <v>1024</v>
      </c>
      <c r="D1030" s="12">
        <v>0.5</v>
      </c>
      <c r="E1030" s="23">
        <v>1024</v>
      </c>
      <c r="F1030" s="12">
        <v>0.5</v>
      </c>
    </row>
    <row r="1031" spans="2:6" x14ac:dyDescent="0.25">
      <c r="B1031" s="93"/>
      <c r="C1031" s="23">
        <v>1025</v>
      </c>
      <c r="D1031" s="12">
        <v>0.5</v>
      </c>
      <c r="E1031" s="23">
        <v>1025</v>
      </c>
      <c r="F1031" s="12">
        <v>0.5</v>
      </c>
    </row>
    <row r="1032" spans="2:6" x14ac:dyDescent="0.25">
      <c r="B1032" s="93"/>
      <c r="C1032" s="23">
        <v>1026</v>
      </c>
      <c r="D1032" s="12">
        <v>0.5</v>
      </c>
      <c r="E1032" s="23">
        <v>1026</v>
      </c>
      <c r="F1032" s="12">
        <v>0.5</v>
      </c>
    </row>
    <row r="1033" spans="2:6" x14ac:dyDescent="0.25">
      <c r="B1033" s="93"/>
      <c r="C1033" s="23">
        <v>1027</v>
      </c>
      <c r="D1033" s="12">
        <v>0.5</v>
      </c>
      <c r="E1033" s="23">
        <v>1027</v>
      </c>
      <c r="F1033" s="12">
        <v>0.5</v>
      </c>
    </row>
    <row r="1034" spans="2:6" x14ac:dyDescent="0.25">
      <c r="B1034" s="93"/>
      <c r="C1034" s="23">
        <v>1028</v>
      </c>
      <c r="D1034" s="12">
        <v>0.5</v>
      </c>
      <c r="E1034" s="23">
        <v>1028</v>
      </c>
      <c r="F1034" s="12">
        <v>0.5</v>
      </c>
    </row>
    <row r="1035" spans="2:6" x14ac:dyDescent="0.25">
      <c r="B1035" s="93"/>
      <c r="C1035" s="23">
        <v>1029</v>
      </c>
      <c r="D1035" s="12">
        <v>0.5</v>
      </c>
      <c r="E1035" s="23">
        <v>1029</v>
      </c>
      <c r="F1035" s="12">
        <v>0.5</v>
      </c>
    </row>
    <row r="1036" spans="2:6" x14ac:dyDescent="0.25">
      <c r="B1036" s="93"/>
      <c r="C1036" s="23">
        <v>1030</v>
      </c>
      <c r="D1036" s="12">
        <v>0.5</v>
      </c>
      <c r="E1036" s="23">
        <v>1030</v>
      </c>
      <c r="F1036" s="12">
        <v>0.5</v>
      </c>
    </row>
    <row r="1037" spans="2:6" x14ac:dyDescent="0.25">
      <c r="B1037" s="93"/>
      <c r="C1037" s="23">
        <v>1031</v>
      </c>
      <c r="D1037" s="12">
        <v>0.5</v>
      </c>
      <c r="E1037" s="23">
        <v>1031</v>
      </c>
      <c r="F1037" s="12">
        <v>0.5</v>
      </c>
    </row>
    <row r="1038" spans="2:6" ht="12.75" thickBot="1" x14ac:dyDescent="0.3">
      <c r="B1038" s="94"/>
      <c r="C1038" s="9">
        <v>1032</v>
      </c>
      <c r="D1038" s="10">
        <v>0.5</v>
      </c>
      <c r="E1038" s="9">
        <v>1032</v>
      </c>
      <c r="F1038" s="10">
        <v>0.5</v>
      </c>
    </row>
    <row r="1039" spans="2:6" ht="12.75" thickTop="1" x14ac:dyDescent="0.25">
      <c r="B1039" s="95">
        <v>87</v>
      </c>
      <c r="C1039" s="14">
        <v>1033</v>
      </c>
      <c r="D1039" s="21">
        <v>0.5</v>
      </c>
      <c r="E1039" s="14">
        <v>1033</v>
      </c>
      <c r="F1039" s="21">
        <v>0.5</v>
      </c>
    </row>
    <row r="1040" spans="2:6" x14ac:dyDescent="0.25">
      <c r="B1040" s="96"/>
      <c r="C1040" s="24">
        <v>1034</v>
      </c>
      <c r="D1040" s="21">
        <v>0.5</v>
      </c>
      <c r="E1040" s="24">
        <v>1034</v>
      </c>
      <c r="F1040" s="21">
        <v>0.5</v>
      </c>
    </row>
    <row r="1041" spans="2:6" x14ac:dyDescent="0.25">
      <c r="B1041" s="96"/>
      <c r="C1041" s="24">
        <v>1035</v>
      </c>
      <c r="D1041" s="21">
        <v>0.5</v>
      </c>
      <c r="E1041" s="24">
        <v>1035</v>
      </c>
      <c r="F1041" s="21">
        <v>0.5</v>
      </c>
    </row>
    <row r="1042" spans="2:6" x14ac:dyDescent="0.25">
      <c r="B1042" s="96"/>
      <c r="C1042" s="24">
        <v>1036</v>
      </c>
      <c r="D1042" s="21">
        <v>0.5</v>
      </c>
      <c r="E1042" s="24">
        <v>1036</v>
      </c>
      <c r="F1042" s="21">
        <v>0.5</v>
      </c>
    </row>
    <row r="1043" spans="2:6" x14ac:dyDescent="0.25">
      <c r="B1043" s="96"/>
      <c r="C1043" s="24">
        <v>1037</v>
      </c>
      <c r="D1043" s="21">
        <v>0.5</v>
      </c>
      <c r="E1043" s="24">
        <v>1037</v>
      </c>
      <c r="F1043" s="21">
        <v>0.5</v>
      </c>
    </row>
    <row r="1044" spans="2:6" x14ac:dyDescent="0.25">
      <c r="B1044" s="96"/>
      <c r="C1044" s="24">
        <v>1038</v>
      </c>
      <c r="D1044" s="21">
        <v>0.5</v>
      </c>
      <c r="E1044" s="24">
        <v>1038</v>
      </c>
      <c r="F1044" s="21">
        <v>0.5</v>
      </c>
    </row>
    <row r="1045" spans="2:6" x14ac:dyDescent="0.25">
      <c r="B1045" s="96"/>
      <c r="C1045" s="24">
        <v>1039</v>
      </c>
      <c r="D1045" s="21">
        <v>0.5</v>
      </c>
      <c r="E1045" s="24">
        <v>1039</v>
      </c>
      <c r="F1045" s="21">
        <v>0.5</v>
      </c>
    </row>
    <row r="1046" spans="2:6" x14ac:dyDescent="0.25">
      <c r="B1046" s="96"/>
      <c r="C1046" s="24">
        <v>1040</v>
      </c>
      <c r="D1046" s="21">
        <v>0.5</v>
      </c>
      <c r="E1046" s="24">
        <v>1040</v>
      </c>
      <c r="F1046" s="21">
        <v>0.5</v>
      </c>
    </row>
    <row r="1047" spans="2:6" x14ac:dyDescent="0.25">
      <c r="B1047" s="96"/>
      <c r="C1047" s="24">
        <v>1041</v>
      </c>
      <c r="D1047" s="21">
        <v>0.5</v>
      </c>
      <c r="E1047" s="24">
        <v>1041</v>
      </c>
      <c r="F1047" s="21">
        <v>0.5</v>
      </c>
    </row>
    <row r="1048" spans="2:6" x14ac:dyDescent="0.25">
      <c r="B1048" s="96"/>
      <c r="C1048" s="24">
        <v>1042</v>
      </c>
      <c r="D1048" s="21">
        <v>0.5</v>
      </c>
      <c r="E1048" s="24">
        <v>1042</v>
      </c>
      <c r="F1048" s="21">
        <v>0.5</v>
      </c>
    </row>
    <row r="1049" spans="2:6" x14ac:dyDescent="0.25">
      <c r="B1049" s="96"/>
      <c r="C1049" s="24">
        <v>1043</v>
      </c>
      <c r="D1049" s="21">
        <v>0.5</v>
      </c>
      <c r="E1049" s="24">
        <v>1043</v>
      </c>
      <c r="F1049" s="21">
        <v>0.5</v>
      </c>
    </row>
    <row r="1050" spans="2:6" ht="12.75" thickBot="1" x14ac:dyDescent="0.3">
      <c r="B1050" s="97"/>
      <c r="C1050" s="18">
        <v>1044</v>
      </c>
      <c r="D1050" s="19">
        <v>0.5</v>
      </c>
      <c r="E1050" s="18">
        <v>1044</v>
      </c>
      <c r="F1050" s="19">
        <v>0.5</v>
      </c>
    </row>
    <row r="1051" spans="2:6" ht="12.75" thickTop="1" x14ac:dyDescent="0.25">
      <c r="B1051" s="92">
        <v>88</v>
      </c>
      <c r="C1051" s="5">
        <v>1045</v>
      </c>
      <c r="D1051" s="12">
        <v>0.5</v>
      </c>
      <c r="E1051" s="5">
        <v>1045</v>
      </c>
      <c r="F1051" s="12">
        <v>0.5</v>
      </c>
    </row>
    <row r="1052" spans="2:6" x14ac:dyDescent="0.25">
      <c r="B1052" s="93"/>
      <c r="C1052" s="23">
        <v>1046</v>
      </c>
      <c r="D1052" s="12">
        <v>0.5</v>
      </c>
      <c r="E1052" s="23">
        <v>1046</v>
      </c>
      <c r="F1052" s="12">
        <v>0.5</v>
      </c>
    </row>
    <row r="1053" spans="2:6" x14ac:dyDescent="0.25">
      <c r="B1053" s="93"/>
      <c r="C1053" s="23">
        <v>1047</v>
      </c>
      <c r="D1053" s="12">
        <v>0.5</v>
      </c>
      <c r="E1053" s="23">
        <v>1047</v>
      </c>
      <c r="F1053" s="12">
        <v>0.5</v>
      </c>
    </row>
    <row r="1054" spans="2:6" x14ac:dyDescent="0.25">
      <c r="B1054" s="93"/>
      <c r="C1054" s="23">
        <v>1048</v>
      </c>
      <c r="D1054" s="12">
        <v>0.5</v>
      </c>
      <c r="E1054" s="23">
        <v>1048</v>
      </c>
      <c r="F1054" s="12">
        <v>0.5</v>
      </c>
    </row>
    <row r="1055" spans="2:6" x14ac:dyDescent="0.25">
      <c r="B1055" s="93"/>
      <c r="C1055" s="23">
        <v>1049</v>
      </c>
      <c r="D1055" s="12">
        <v>0.5</v>
      </c>
      <c r="E1055" s="23">
        <v>1049</v>
      </c>
      <c r="F1055" s="12">
        <v>0.5</v>
      </c>
    </row>
    <row r="1056" spans="2:6" x14ac:dyDescent="0.25">
      <c r="B1056" s="93"/>
      <c r="C1056" s="23">
        <v>1050</v>
      </c>
      <c r="D1056" s="12">
        <v>0.5</v>
      </c>
      <c r="E1056" s="23">
        <v>1050</v>
      </c>
      <c r="F1056" s="12">
        <v>0.5</v>
      </c>
    </row>
    <row r="1057" spans="2:6" x14ac:dyDescent="0.25">
      <c r="B1057" s="93"/>
      <c r="C1057" s="23">
        <v>1051</v>
      </c>
      <c r="D1057" s="12">
        <v>0.5</v>
      </c>
      <c r="E1057" s="23">
        <v>1051</v>
      </c>
      <c r="F1057" s="12">
        <v>0.5</v>
      </c>
    </row>
    <row r="1058" spans="2:6" x14ac:dyDescent="0.25">
      <c r="B1058" s="93"/>
      <c r="C1058" s="23">
        <v>1052</v>
      </c>
      <c r="D1058" s="12">
        <v>0.5</v>
      </c>
      <c r="E1058" s="23">
        <v>1052</v>
      </c>
      <c r="F1058" s="12">
        <v>0.5</v>
      </c>
    </row>
    <row r="1059" spans="2:6" x14ac:dyDescent="0.25">
      <c r="B1059" s="93"/>
      <c r="C1059" s="23">
        <v>1053</v>
      </c>
      <c r="D1059" s="12">
        <v>0.5</v>
      </c>
      <c r="E1059" s="23">
        <v>1053</v>
      </c>
      <c r="F1059" s="12">
        <v>0.5</v>
      </c>
    </row>
    <row r="1060" spans="2:6" x14ac:dyDescent="0.25">
      <c r="B1060" s="93"/>
      <c r="C1060" s="23">
        <v>1054</v>
      </c>
      <c r="D1060" s="12">
        <v>0.5</v>
      </c>
      <c r="E1060" s="23">
        <v>1054</v>
      </c>
      <c r="F1060" s="12">
        <v>0.5</v>
      </c>
    </row>
    <row r="1061" spans="2:6" x14ac:dyDescent="0.25">
      <c r="B1061" s="93"/>
      <c r="C1061" s="23">
        <v>1055</v>
      </c>
      <c r="D1061" s="12">
        <v>0.5</v>
      </c>
      <c r="E1061" s="23">
        <v>1055</v>
      </c>
      <c r="F1061" s="12">
        <v>0.5</v>
      </c>
    </row>
    <row r="1062" spans="2:6" ht="12.75" thickBot="1" x14ac:dyDescent="0.3">
      <c r="B1062" s="94"/>
      <c r="C1062" s="9">
        <v>1056</v>
      </c>
      <c r="D1062" s="10">
        <v>0.5</v>
      </c>
      <c r="E1062" s="9">
        <v>1056</v>
      </c>
      <c r="F1062" s="10">
        <v>0.5</v>
      </c>
    </row>
    <row r="1063" spans="2:6" ht="12.75" thickTop="1" x14ac:dyDescent="0.25">
      <c r="B1063" s="95">
        <v>89</v>
      </c>
      <c r="C1063" s="14">
        <v>1057</v>
      </c>
      <c r="D1063" s="21">
        <v>0.5</v>
      </c>
      <c r="E1063" s="14">
        <v>1057</v>
      </c>
      <c r="F1063" s="21">
        <v>0.5</v>
      </c>
    </row>
    <row r="1064" spans="2:6" x14ac:dyDescent="0.25">
      <c r="B1064" s="96"/>
      <c r="C1064" s="24">
        <v>1058</v>
      </c>
      <c r="D1064" s="21">
        <v>0.5</v>
      </c>
      <c r="E1064" s="24">
        <v>1058</v>
      </c>
      <c r="F1064" s="21">
        <v>0.5</v>
      </c>
    </row>
    <row r="1065" spans="2:6" x14ac:dyDescent="0.25">
      <c r="B1065" s="96"/>
      <c r="C1065" s="24">
        <v>1059</v>
      </c>
      <c r="D1065" s="21">
        <v>0.5</v>
      </c>
      <c r="E1065" s="24">
        <v>1059</v>
      </c>
      <c r="F1065" s="21">
        <v>0.5</v>
      </c>
    </row>
    <row r="1066" spans="2:6" x14ac:dyDescent="0.25">
      <c r="B1066" s="96"/>
      <c r="C1066" s="24">
        <v>1060</v>
      </c>
      <c r="D1066" s="21">
        <v>0.5</v>
      </c>
      <c r="E1066" s="24">
        <v>1060</v>
      </c>
      <c r="F1066" s="21">
        <v>0.5</v>
      </c>
    </row>
    <row r="1067" spans="2:6" x14ac:dyDescent="0.25">
      <c r="B1067" s="96"/>
      <c r="C1067" s="24">
        <v>1061</v>
      </c>
      <c r="D1067" s="21">
        <v>0.5</v>
      </c>
      <c r="E1067" s="24">
        <v>1061</v>
      </c>
      <c r="F1067" s="21">
        <v>0.5</v>
      </c>
    </row>
    <row r="1068" spans="2:6" x14ac:dyDescent="0.25">
      <c r="B1068" s="96"/>
      <c r="C1068" s="24">
        <v>1062</v>
      </c>
      <c r="D1068" s="21">
        <v>0.5</v>
      </c>
      <c r="E1068" s="24">
        <v>1062</v>
      </c>
      <c r="F1068" s="21">
        <v>0.5</v>
      </c>
    </row>
    <row r="1069" spans="2:6" x14ac:dyDescent="0.25">
      <c r="B1069" s="96"/>
      <c r="C1069" s="24">
        <v>1063</v>
      </c>
      <c r="D1069" s="21">
        <v>0.5</v>
      </c>
      <c r="E1069" s="24">
        <v>1063</v>
      </c>
      <c r="F1069" s="21">
        <v>0.5</v>
      </c>
    </row>
    <row r="1070" spans="2:6" x14ac:dyDescent="0.25">
      <c r="B1070" s="96"/>
      <c r="C1070" s="24">
        <v>1064</v>
      </c>
      <c r="D1070" s="21">
        <v>0.5</v>
      </c>
      <c r="E1070" s="24">
        <v>1064</v>
      </c>
      <c r="F1070" s="21">
        <v>0.5</v>
      </c>
    </row>
    <row r="1071" spans="2:6" x14ac:dyDescent="0.25">
      <c r="B1071" s="96"/>
      <c r="C1071" s="24">
        <v>1065</v>
      </c>
      <c r="D1071" s="21">
        <v>0.5</v>
      </c>
      <c r="E1071" s="24">
        <v>1065</v>
      </c>
      <c r="F1071" s="21">
        <v>0.5</v>
      </c>
    </row>
    <row r="1072" spans="2:6" x14ac:dyDescent="0.25">
      <c r="B1072" s="96"/>
      <c r="C1072" s="24">
        <v>1066</v>
      </c>
      <c r="D1072" s="21">
        <v>0.5</v>
      </c>
      <c r="E1072" s="24">
        <v>1066</v>
      </c>
      <c r="F1072" s="21">
        <v>0.5</v>
      </c>
    </row>
    <row r="1073" spans="2:6" x14ac:dyDescent="0.25">
      <c r="B1073" s="96"/>
      <c r="C1073" s="24">
        <v>1067</v>
      </c>
      <c r="D1073" s="21">
        <v>0.5</v>
      </c>
      <c r="E1073" s="24">
        <v>1067</v>
      </c>
      <c r="F1073" s="21">
        <v>0.5</v>
      </c>
    </row>
    <row r="1074" spans="2:6" ht="12.75" thickBot="1" x14ac:dyDescent="0.3">
      <c r="B1074" s="97"/>
      <c r="C1074" s="18">
        <v>1068</v>
      </c>
      <c r="D1074" s="19">
        <v>0.5</v>
      </c>
      <c r="E1074" s="18">
        <v>1068</v>
      </c>
      <c r="F1074" s="19">
        <v>0.5</v>
      </c>
    </row>
    <row r="1075" spans="2:6" ht="12.75" thickTop="1" x14ac:dyDescent="0.25">
      <c r="B1075" s="92">
        <v>90</v>
      </c>
      <c r="C1075" s="5">
        <v>1069</v>
      </c>
      <c r="D1075" s="12">
        <v>0.5</v>
      </c>
      <c r="E1075" s="5">
        <v>1069</v>
      </c>
      <c r="F1075" s="12">
        <v>0.5</v>
      </c>
    </row>
    <row r="1076" spans="2:6" x14ac:dyDescent="0.25">
      <c r="B1076" s="93"/>
      <c r="C1076" s="23">
        <v>1070</v>
      </c>
      <c r="D1076" s="12">
        <v>0.5</v>
      </c>
      <c r="E1076" s="23">
        <v>1070</v>
      </c>
      <c r="F1076" s="12">
        <v>0.5</v>
      </c>
    </row>
    <row r="1077" spans="2:6" x14ac:dyDescent="0.25">
      <c r="B1077" s="93"/>
      <c r="C1077" s="23">
        <v>1071</v>
      </c>
      <c r="D1077" s="12">
        <v>0.5</v>
      </c>
      <c r="E1077" s="23">
        <v>1071</v>
      </c>
      <c r="F1077" s="12">
        <v>0.5</v>
      </c>
    </row>
    <row r="1078" spans="2:6" x14ac:dyDescent="0.25">
      <c r="B1078" s="93"/>
      <c r="C1078" s="23">
        <v>1072</v>
      </c>
      <c r="D1078" s="12">
        <v>0.5</v>
      </c>
      <c r="E1078" s="23">
        <v>1072</v>
      </c>
      <c r="F1078" s="12">
        <v>0.5</v>
      </c>
    </row>
    <row r="1079" spans="2:6" x14ac:dyDescent="0.25">
      <c r="B1079" s="93"/>
      <c r="C1079" s="23">
        <v>1073</v>
      </c>
      <c r="D1079" s="12">
        <v>0.5</v>
      </c>
      <c r="E1079" s="23">
        <v>1073</v>
      </c>
      <c r="F1079" s="12">
        <v>0.5</v>
      </c>
    </row>
    <row r="1080" spans="2:6" x14ac:dyDescent="0.25">
      <c r="B1080" s="93"/>
      <c r="C1080" s="23">
        <v>1074</v>
      </c>
      <c r="D1080" s="12">
        <v>0.5</v>
      </c>
      <c r="E1080" s="23">
        <v>1074</v>
      </c>
      <c r="F1080" s="12">
        <v>0.5</v>
      </c>
    </row>
    <row r="1081" spans="2:6" x14ac:dyDescent="0.25">
      <c r="B1081" s="93"/>
      <c r="C1081" s="23">
        <v>1075</v>
      </c>
      <c r="D1081" s="12">
        <v>0.5</v>
      </c>
      <c r="E1081" s="23">
        <v>1075</v>
      </c>
      <c r="F1081" s="12">
        <v>0.5</v>
      </c>
    </row>
    <row r="1082" spans="2:6" x14ac:dyDescent="0.25">
      <c r="B1082" s="93"/>
      <c r="C1082" s="23">
        <v>1076</v>
      </c>
      <c r="D1082" s="12">
        <v>0.5</v>
      </c>
      <c r="E1082" s="23">
        <v>1076</v>
      </c>
      <c r="F1082" s="12">
        <v>0.5</v>
      </c>
    </row>
    <row r="1083" spans="2:6" x14ac:dyDescent="0.25">
      <c r="B1083" s="93"/>
      <c r="C1083" s="23">
        <v>1077</v>
      </c>
      <c r="D1083" s="12">
        <v>0.5</v>
      </c>
      <c r="E1083" s="23">
        <v>1077</v>
      </c>
      <c r="F1083" s="12">
        <v>0.5</v>
      </c>
    </row>
    <row r="1084" spans="2:6" x14ac:dyDescent="0.25">
      <c r="B1084" s="93"/>
      <c r="C1084" s="23">
        <v>1078</v>
      </c>
      <c r="D1084" s="12">
        <v>0.5</v>
      </c>
      <c r="E1084" s="23">
        <v>1078</v>
      </c>
      <c r="F1084" s="12">
        <v>0.5</v>
      </c>
    </row>
    <row r="1085" spans="2:6" x14ac:dyDescent="0.25">
      <c r="B1085" s="93"/>
      <c r="C1085" s="23">
        <v>1079</v>
      </c>
      <c r="D1085" s="12">
        <v>0.5</v>
      </c>
      <c r="E1085" s="23">
        <v>1079</v>
      </c>
      <c r="F1085" s="12">
        <v>0.5</v>
      </c>
    </row>
    <row r="1086" spans="2:6" ht="12.75" thickBot="1" x14ac:dyDescent="0.3">
      <c r="B1086" s="94"/>
      <c r="C1086" s="9">
        <v>1080</v>
      </c>
      <c r="D1086" s="10">
        <v>0.5</v>
      </c>
      <c r="E1086" s="9">
        <v>1080</v>
      </c>
      <c r="F1086" s="10">
        <v>0.5</v>
      </c>
    </row>
    <row r="1087" spans="2:6" ht="12.75" thickTop="1" x14ac:dyDescent="0.25">
      <c r="B1087" s="95">
        <v>91</v>
      </c>
      <c r="C1087" s="14">
        <v>1081</v>
      </c>
      <c r="D1087" s="21">
        <v>0.5</v>
      </c>
      <c r="E1087" s="14">
        <v>1081</v>
      </c>
      <c r="F1087" s="21">
        <v>0.5</v>
      </c>
    </row>
    <row r="1088" spans="2:6" x14ac:dyDescent="0.25">
      <c r="B1088" s="96"/>
      <c r="C1088" s="24">
        <v>1082</v>
      </c>
      <c r="D1088" s="21">
        <v>0.5</v>
      </c>
      <c r="E1088" s="24">
        <v>1082</v>
      </c>
      <c r="F1088" s="21">
        <v>0.5</v>
      </c>
    </row>
    <row r="1089" spans="2:6" x14ac:dyDescent="0.25">
      <c r="B1089" s="96"/>
      <c r="C1089" s="24">
        <v>1083</v>
      </c>
      <c r="D1089" s="21">
        <v>0.5</v>
      </c>
      <c r="E1089" s="24">
        <v>1083</v>
      </c>
      <c r="F1089" s="21">
        <v>0.5</v>
      </c>
    </row>
    <row r="1090" spans="2:6" x14ac:dyDescent="0.25">
      <c r="B1090" s="96"/>
      <c r="C1090" s="24">
        <v>1084</v>
      </c>
      <c r="D1090" s="21">
        <v>0.5</v>
      </c>
      <c r="E1090" s="24">
        <v>1084</v>
      </c>
      <c r="F1090" s="21">
        <v>0.5</v>
      </c>
    </row>
    <row r="1091" spans="2:6" x14ac:dyDescent="0.25">
      <c r="B1091" s="96"/>
      <c r="C1091" s="24">
        <v>1085</v>
      </c>
      <c r="D1091" s="21">
        <v>0.5</v>
      </c>
      <c r="E1091" s="24">
        <v>1085</v>
      </c>
      <c r="F1091" s="21">
        <v>0.5</v>
      </c>
    </row>
    <row r="1092" spans="2:6" x14ac:dyDescent="0.25">
      <c r="B1092" s="96"/>
      <c r="C1092" s="24">
        <v>1086</v>
      </c>
      <c r="D1092" s="21">
        <v>0.5</v>
      </c>
      <c r="E1092" s="24">
        <v>1086</v>
      </c>
      <c r="F1092" s="21">
        <v>0.5</v>
      </c>
    </row>
    <row r="1093" spans="2:6" x14ac:dyDescent="0.25">
      <c r="B1093" s="96"/>
      <c r="C1093" s="24">
        <v>1087</v>
      </c>
      <c r="D1093" s="21">
        <v>0.5</v>
      </c>
      <c r="E1093" s="24">
        <v>1087</v>
      </c>
      <c r="F1093" s="21">
        <v>0.5</v>
      </c>
    </row>
    <row r="1094" spans="2:6" x14ac:dyDescent="0.25">
      <c r="B1094" s="96"/>
      <c r="C1094" s="24">
        <v>1088</v>
      </c>
      <c r="D1094" s="21">
        <v>0.5</v>
      </c>
      <c r="E1094" s="24">
        <v>1088</v>
      </c>
      <c r="F1094" s="21">
        <v>0.5</v>
      </c>
    </row>
    <row r="1095" spans="2:6" x14ac:dyDescent="0.25">
      <c r="B1095" s="96"/>
      <c r="C1095" s="24">
        <v>1089</v>
      </c>
      <c r="D1095" s="21">
        <v>0.5</v>
      </c>
      <c r="E1095" s="24">
        <v>1089</v>
      </c>
      <c r="F1095" s="21">
        <v>0.5</v>
      </c>
    </row>
    <row r="1096" spans="2:6" x14ac:dyDescent="0.25">
      <c r="B1096" s="96"/>
      <c r="C1096" s="24">
        <v>1090</v>
      </c>
      <c r="D1096" s="21">
        <v>0.5</v>
      </c>
      <c r="E1096" s="24">
        <v>1090</v>
      </c>
      <c r="F1096" s="21">
        <v>0.5</v>
      </c>
    </row>
    <row r="1097" spans="2:6" x14ac:dyDescent="0.25">
      <c r="B1097" s="96"/>
      <c r="C1097" s="24">
        <v>1091</v>
      </c>
      <c r="D1097" s="21">
        <v>0.5</v>
      </c>
      <c r="E1097" s="24">
        <v>1091</v>
      </c>
      <c r="F1097" s="21">
        <v>0.5</v>
      </c>
    </row>
    <row r="1098" spans="2:6" ht="12.75" thickBot="1" x14ac:dyDescent="0.3">
      <c r="B1098" s="97"/>
      <c r="C1098" s="18">
        <v>1092</v>
      </c>
      <c r="D1098" s="19">
        <v>0.5</v>
      </c>
      <c r="E1098" s="18">
        <v>1092</v>
      </c>
      <c r="F1098" s="19">
        <v>0.5</v>
      </c>
    </row>
    <row r="1099" spans="2:6" ht="12.75" thickTop="1" x14ac:dyDescent="0.25">
      <c r="B1099" s="92">
        <v>92</v>
      </c>
      <c r="C1099" s="5">
        <v>1093</v>
      </c>
      <c r="D1099" s="12">
        <v>0.5</v>
      </c>
      <c r="E1099" s="5">
        <v>1093</v>
      </c>
      <c r="F1099" s="12">
        <v>0.5</v>
      </c>
    </row>
    <row r="1100" spans="2:6" x14ac:dyDescent="0.25">
      <c r="B1100" s="93"/>
      <c r="C1100" s="23">
        <v>1094</v>
      </c>
      <c r="D1100" s="12">
        <v>0.5</v>
      </c>
      <c r="E1100" s="23">
        <v>1094</v>
      </c>
      <c r="F1100" s="12">
        <v>0.5</v>
      </c>
    </row>
    <row r="1101" spans="2:6" x14ac:dyDescent="0.25">
      <c r="B1101" s="93"/>
      <c r="C1101" s="23">
        <v>1095</v>
      </c>
      <c r="D1101" s="12">
        <v>0.5</v>
      </c>
      <c r="E1101" s="23">
        <v>1095</v>
      </c>
      <c r="F1101" s="12">
        <v>0.5</v>
      </c>
    </row>
    <row r="1102" spans="2:6" x14ac:dyDescent="0.25">
      <c r="B1102" s="93"/>
      <c r="C1102" s="23">
        <v>1096</v>
      </c>
      <c r="D1102" s="12">
        <v>0.5</v>
      </c>
      <c r="E1102" s="23">
        <v>1096</v>
      </c>
      <c r="F1102" s="12">
        <v>0.5</v>
      </c>
    </row>
    <row r="1103" spans="2:6" x14ac:dyDescent="0.25">
      <c r="B1103" s="93"/>
      <c r="C1103" s="23">
        <v>1097</v>
      </c>
      <c r="D1103" s="12">
        <v>0.5</v>
      </c>
      <c r="E1103" s="23">
        <v>1097</v>
      </c>
      <c r="F1103" s="12">
        <v>0.5</v>
      </c>
    </row>
    <row r="1104" spans="2:6" x14ac:dyDescent="0.25">
      <c r="B1104" s="93"/>
      <c r="C1104" s="23">
        <v>1098</v>
      </c>
      <c r="D1104" s="12">
        <v>0.5</v>
      </c>
      <c r="E1104" s="23">
        <v>1098</v>
      </c>
      <c r="F1104" s="12">
        <v>0.5</v>
      </c>
    </row>
    <row r="1105" spans="2:6" x14ac:dyDescent="0.25">
      <c r="B1105" s="93"/>
      <c r="C1105" s="23">
        <v>1099</v>
      </c>
      <c r="D1105" s="12">
        <v>0.5</v>
      </c>
      <c r="E1105" s="23">
        <v>1099</v>
      </c>
      <c r="F1105" s="12">
        <v>0.5</v>
      </c>
    </row>
    <row r="1106" spans="2:6" x14ac:dyDescent="0.25">
      <c r="B1106" s="93"/>
      <c r="C1106" s="23">
        <v>1100</v>
      </c>
      <c r="D1106" s="12">
        <v>0.5</v>
      </c>
      <c r="E1106" s="23">
        <v>1100</v>
      </c>
      <c r="F1106" s="12">
        <v>0.5</v>
      </c>
    </row>
    <row r="1107" spans="2:6" x14ac:dyDescent="0.25">
      <c r="B1107" s="93"/>
      <c r="C1107" s="23">
        <v>1101</v>
      </c>
      <c r="D1107" s="12">
        <v>0.5</v>
      </c>
      <c r="E1107" s="23">
        <v>1101</v>
      </c>
      <c r="F1107" s="12">
        <v>0.5</v>
      </c>
    </row>
    <row r="1108" spans="2:6" x14ac:dyDescent="0.25">
      <c r="B1108" s="93"/>
      <c r="C1108" s="23">
        <v>1102</v>
      </c>
      <c r="D1108" s="12">
        <v>0.5</v>
      </c>
      <c r="E1108" s="23">
        <v>1102</v>
      </c>
      <c r="F1108" s="12">
        <v>0.5</v>
      </c>
    </row>
    <row r="1109" spans="2:6" x14ac:dyDescent="0.25">
      <c r="B1109" s="93"/>
      <c r="C1109" s="23">
        <v>1103</v>
      </c>
      <c r="D1109" s="12">
        <v>0.5</v>
      </c>
      <c r="E1109" s="23">
        <v>1103</v>
      </c>
      <c r="F1109" s="12">
        <v>0.5</v>
      </c>
    </row>
    <row r="1110" spans="2:6" ht="12.75" thickBot="1" x14ac:dyDescent="0.3">
      <c r="B1110" s="94"/>
      <c r="C1110" s="9">
        <v>1104</v>
      </c>
      <c r="D1110" s="10">
        <v>0.5</v>
      </c>
      <c r="E1110" s="9">
        <v>1104</v>
      </c>
      <c r="F1110" s="10">
        <v>0.5</v>
      </c>
    </row>
    <row r="1111" spans="2:6" ht="12.75" thickTop="1" x14ac:dyDescent="0.25">
      <c r="B1111" s="95">
        <v>93</v>
      </c>
      <c r="C1111" s="14">
        <v>1105</v>
      </c>
      <c r="D1111" s="21">
        <v>0.5</v>
      </c>
      <c r="E1111" s="14">
        <v>1105</v>
      </c>
      <c r="F1111" s="21">
        <v>0.5</v>
      </c>
    </row>
    <row r="1112" spans="2:6" x14ac:dyDescent="0.25">
      <c r="B1112" s="96"/>
      <c r="C1112" s="24">
        <v>1106</v>
      </c>
      <c r="D1112" s="21">
        <v>0.5</v>
      </c>
      <c r="E1112" s="24">
        <v>1106</v>
      </c>
      <c r="F1112" s="21">
        <v>0.5</v>
      </c>
    </row>
    <row r="1113" spans="2:6" x14ac:dyDescent="0.25">
      <c r="B1113" s="96"/>
      <c r="C1113" s="24">
        <v>1107</v>
      </c>
      <c r="D1113" s="21">
        <v>0.5</v>
      </c>
      <c r="E1113" s="24">
        <v>1107</v>
      </c>
      <c r="F1113" s="21">
        <v>0.5</v>
      </c>
    </row>
    <row r="1114" spans="2:6" x14ac:dyDescent="0.25">
      <c r="B1114" s="96"/>
      <c r="C1114" s="24">
        <v>1108</v>
      </c>
      <c r="D1114" s="21">
        <v>0.5</v>
      </c>
      <c r="E1114" s="24">
        <v>1108</v>
      </c>
      <c r="F1114" s="21">
        <v>0.5</v>
      </c>
    </row>
    <row r="1115" spans="2:6" x14ac:dyDescent="0.25">
      <c r="B1115" s="96"/>
      <c r="C1115" s="24">
        <v>1109</v>
      </c>
      <c r="D1115" s="21">
        <v>0.5</v>
      </c>
      <c r="E1115" s="24">
        <v>1109</v>
      </c>
      <c r="F1115" s="21">
        <v>0.5</v>
      </c>
    </row>
    <row r="1116" spans="2:6" x14ac:dyDescent="0.25">
      <c r="B1116" s="96"/>
      <c r="C1116" s="24">
        <v>1110</v>
      </c>
      <c r="D1116" s="21">
        <v>0.5</v>
      </c>
      <c r="E1116" s="24">
        <v>1110</v>
      </c>
      <c r="F1116" s="21">
        <v>0.5</v>
      </c>
    </row>
    <row r="1117" spans="2:6" x14ac:dyDescent="0.25">
      <c r="B1117" s="96"/>
      <c r="C1117" s="24">
        <v>1111</v>
      </c>
      <c r="D1117" s="21">
        <v>0.5</v>
      </c>
      <c r="E1117" s="24">
        <v>1111</v>
      </c>
      <c r="F1117" s="21">
        <v>0.5</v>
      </c>
    </row>
    <row r="1118" spans="2:6" x14ac:dyDescent="0.25">
      <c r="B1118" s="96"/>
      <c r="C1118" s="24">
        <v>1112</v>
      </c>
      <c r="D1118" s="21">
        <v>0.5</v>
      </c>
      <c r="E1118" s="24">
        <v>1112</v>
      </c>
      <c r="F1118" s="21">
        <v>0.5</v>
      </c>
    </row>
    <row r="1119" spans="2:6" x14ac:dyDescent="0.25">
      <c r="B1119" s="96"/>
      <c r="C1119" s="24">
        <v>1113</v>
      </c>
      <c r="D1119" s="21">
        <v>0.5</v>
      </c>
      <c r="E1119" s="24">
        <v>1113</v>
      </c>
      <c r="F1119" s="21">
        <v>0.5</v>
      </c>
    </row>
    <row r="1120" spans="2:6" x14ac:dyDescent="0.25">
      <c r="B1120" s="96"/>
      <c r="C1120" s="24">
        <v>1114</v>
      </c>
      <c r="D1120" s="21">
        <v>0.5</v>
      </c>
      <c r="E1120" s="24">
        <v>1114</v>
      </c>
      <c r="F1120" s="21">
        <v>0.5</v>
      </c>
    </row>
    <row r="1121" spans="2:6" x14ac:dyDescent="0.25">
      <c r="B1121" s="96"/>
      <c r="C1121" s="24">
        <v>1115</v>
      </c>
      <c r="D1121" s="21">
        <v>0.5</v>
      </c>
      <c r="E1121" s="24">
        <v>1115</v>
      </c>
      <c r="F1121" s="21">
        <v>0.5</v>
      </c>
    </row>
    <row r="1122" spans="2:6" ht="12.75" thickBot="1" x14ac:dyDescent="0.3">
      <c r="B1122" s="97"/>
      <c r="C1122" s="18">
        <v>1116</v>
      </c>
      <c r="D1122" s="19">
        <v>0.5</v>
      </c>
      <c r="E1122" s="18">
        <v>1116</v>
      </c>
      <c r="F1122" s="19">
        <v>0.5</v>
      </c>
    </row>
    <row r="1123" spans="2:6" ht="12.75" thickTop="1" x14ac:dyDescent="0.25">
      <c r="B1123" s="92">
        <v>94</v>
      </c>
      <c r="C1123" s="5">
        <v>1117</v>
      </c>
      <c r="D1123" s="12">
        <v>0.5</v>
      </c>
      <c r="E1123" s="5">
        <v>1117</v>
      </c>
      <c r="F1123" s="12">
        <v>0.5</v>
      </c>
    </row>
    <row r="1124" spans="2:6" x14ac:dyDescent="0.25">
      <c r="B1124" s="93"/>
      <c r="C1124" s="23">
        <v>1118</v>
      </c>
      <c r="D1124" s="12">
        <v>0.5</v>
      </c>
      <c r="E1124" s="23">
        <v>1118</v>
      </c>
      <c r="F1124" s="12">
        <v>0.5</v>
      </c>
    </row>
    <row r="1125" spans="2:6" x14ac:dyDescent="0.25">
      <c r="B1125" s="93"/>
      <c r="C1125" s="23">
        <v>1119</v>
      </c>
      <c r="D1125" s="12">
        <v>0.5</v>
      </c>
      <c r="E1125" s="23">
        <v>1119</v>
      </c>
      <c r="F1125" s="12">
        <v>0.5</v>
      </c>
    </row>
    <row r="1126" spans="2:6" x14ac:dyDescent="0.25">
      <c r="B1126" s="93"/>
      <c r="C1126" s="23">
        <v>1120</v>
      </c>
      <c r="D1126" s="12">
        <v>0.5</v>
      </c>
      <c r="E1126" s="23">
        <v>1120</v>
      </c>
      <c r="F1126" s="12">
        <v>0.5</v>
      </c>
    </row>
    <row r="1127" spans="2:6" x14ac:dyDescent="0.25">
      <c r="B1127" s="93"/>
      <c r="C1127" s="23">
        <v>1121</v>
      </c>
      <c r="D1127" s="12">
        <v>0.5</v>
      </c>
      <c r="E1127" s="23">
        <v>1121</v>
      </c>
      <c r="F1127" s="12">
        <v>0.5</v>
      </c>
    </row>
    <row r="1128" spans="2:6" x14ac:dyDescent="0.25">
      <c r="B1128" s="93"/>
      <c r="C1128" s="23">
        <v>1122</v>
      </c>
      <c r="D1128" s="12">
        <v>0.5</v>
      </c>
      <c r="E1128" s="23">
        <v>1122</v>
      </c>
      <c r="F1128" s="12">
        <v>0.5</v>
      </c>
    </row>
    <row r="1129" spans="2:6" x14ac:dyDescent="0.25">
      <c r="B1129" s="93"/>
      <c r="C1129" s="23">
        <v>1123</v>
      </c>
      <c r="D1129" s="12">
        <v>0.5</v>
      </c>
      <c r="E1129" s="23">
        <v>1123</v>
      </c>
      <c r="F1129" s="12">
        <v>0.5</v>
      </c>
    </row>
    <row r="1130" spans="2:6" x14ac:dyDescent="0.25">
      <c r="B1130" s="93"/>
      <c r="C1130" s="23">
        <v>1124</v>
      </c>
      <c r="D1130" s="12">
        <v>0.5</v>
      </c>
      <c r="E1130" s="23">
        <v>1124</v>
      </c>
      <c r="F1130" s="12">
        <v>0.5</v>
      </c>
    </row>
    <row r="1131" spans="2:6" x14ac:dyDescent="0.25">
      <c r="B1131" s="93"/>
      <c r="C1131" s="23">
        <v>1125</v>
      </c>
      <c r="D1131" s="12">
        <v>0.5</v>
      </c>
      <c r="E1131" s="23">
        <v>1125</v>
      </c>
      <c r="F1131" s="12">
        <v>0.5</v>
      </c>
    </row>
    <row r="1132" spans="2:6" x14ac:dyDescent="0.25">
      <c r="B1132" s="93"/>
      <c r="C1132" s="23">
        <v>1126</v>
      </c>
      <c r="D1132" s="12">
        <v>0.5</v>
      </c>
      <c r="E1132" s="23">
        <v>1126</v>
      </c>
      <c r="F1132" s="12">
        <v>0.5</v>
      </c>
    </row>
    <row r="1133" spans="2:6" x14ac:dyDescent="0.25">
      <c r="B1133" s="93"/>
      <c r="C1133" s="23">
        <v>1127</v>
      </c>
      <c r="D1133" s="12">
        <v>0.5</v>
      </c>
      <c r="E1133" s="23">
        <v>1127</v>
      </c>
      <c r="F1133" s="12">
        <v>0.5</v>
      </c>
    </row>
    <row r="1134" spans="2:6" ht="12.75" thickBot="1" x14ac:dyDescent="0.3">
      <c r="B1134" s="94"/>
      <c r="C1134" s="9">
        <v>1128</v>
      </c>
      <c r="D1134" s="10">
        <v>0.5</v>
      </c>
      <c r="E1134" s="9">
        <v>1128</v>
      </c>
      <c r="F1134" s="10">
        <v>0.5</v>
      </c>
    </row>
    <row r="1135" spans="2:6" ht="12.75" thickTop="1" x14ac:dyDescent="0.25">
      <c r="B1135" s="95">
        <v>95</v>
      </c>
      <c r="C1135" s="14">
        <v>1129</v>
      </c>
      <c r="D1135" s="21">
        <v>0.5</v>
      </c>
      <c r="E1135" s="14">
        <v>1129</v>
      </c>
      <c r="F1135" s="21">
        <v>0.5</v>
      </c>
    </row>
    <row r="1136" spans="2:6" x14ac:dyDescent="0.25">
      <c r="B1136" s="96"/>
      <c r="C1136" s="24">
        <v>1130</v>
      </c>
      <c r="D1136" s="21">
        <v>0.5</v>
      </c>
      <c r="E1136" s="24">
        <v>1130</v>
      </c>
      <c r="F1136" s="21">
        <v>0.5</v>
      </c>
    </row>
    <row r="1137" spans="2:6" x14ac:dyDescent="0.25">
      <c r="B1137" s="96"/>
      <c r="C1137" s="24">
        <v>1131</v>
      </c>
      <c r="D1137" s="21">
        <v>0.5</v>
      </c>
      <c r="E1137" s="24">
        <v>1131</v>
      </c>
      <c r="F1137" s="21">
        <v>0.5</v>
      </c>
    </row>
    <row r="1138" spans="2:6" x14ac:dyDescent="0.25">
      <c r="B1138" s="96"/>
      <c r="C1138" s="24">
        <v>1132</v>
      </c>
      <c r="D1138" s="21">
        <v>0.5</v>
      </c>
      <c r="E1138" s="24">
        <v>1132</v>
      </c>
      <c r="F1138" s="21">
        <v>0.5</v>
      </c>
    </row>
    <row r="1139" spans="2:6" x14ac:dyDescent="0.25">
      <c r="B1139" s="96"/>
      <c r="C1139" s="24">
        <v>1133</v>
      </c>
      <c r="D1139" s="21">
        <v>0.5</v>
      </c>
      <c r="E1139" s="24">
        <v>1133</v>
      </c>
      <c r="F1139" s="21">
        <v>0.5</v>
      </c>
    </row>
    <row r="1140" spans="2:6" x14ac:dyDescent="0.25">
      <c r="B1140" s="96"/>
      <c r="C1140" s="24">
        <v>1134</v>
      </c>
      <c r="D1140" s="21">
        <v>0.5</v>
      </c>
      <c r="E1140" s="24">
        <v>1134</v>
      </c>
      <c r="F1140" s="21">
        <v>0.5</v>
      </c>
    </row>
    <row r="1141" spans="2:6" x14ac:dyDescent="0.25">
      <c r="B1141" s="96"/>
      <c r="C1141" s="24">
        <v>1135</v>
      </c>
      <c r="D1141" s="21">
        <v>0.5</v>
      </c>
      <c r="E1141" s="24">
        <v>1135</v>
      </c>
      <c r="F1141" s="21">
        <v>0.5</v>
      </c>
    </row>
    <row r="1142" spans="2:6" x14ac:dyDescent="0.25">
      <c r="B1142" s="96"/>
      <c r="C1142" s="24">
        <v>1136</v>
      </c>
      <c r="D1142" s="21">
        <v>0.5</v>
      </c>
      <c r="E1142" s="24">
        <v>1136</v>
      </c>
      <c r="F1142" s="21">
        <v>0.5</v>
      </c>
    </row>
    <row r="1143" spans="2:6" x14ac:dyDescent="0.25">
      <c r="B1143" s="96"/>
      <c r="C1143" s="24">
        <v>1137</v>
      </c>
      <c r="D1143" s="21">
        <v>0.5</v>
      </c>
      <c r="E1143" s="24">
        <v>1137</v>
      </c>
      <c r="F1143" s="21">
        <v>0.5</v>
      </c>
    </row>
    <row r="1144" spans="2:6" x14ac:dyDescent="0.25">
      <c r="B1144" s="96"/>
      <c r="C1144" s="24">
        <v>1138</v>
      </c>
      <c r="D1144" s="21">
        <v>0.5</v>
      </c>
      <c r="E1144" s="24">
        <v>1138</v>
      </c>
      <c r="F1144" s="21">
        <v>0.5</v>
      </c>
    </row>
    <row r="1145" spans="2:6" x14ac:dyDescent="0.25">
      <c r="B1145" s="96"/>
      <c r="C1145" s="24">
        <v>1139</v>
      </c>
      <c r="D1145" s="21">
        <v>0.5</v>
      </c>
      <c r="E1145" s="24">
        <v>1139</v>
      </c>
      <c r="F1145" s="21">
        <v>0.5</v>
      </c>
    </row>
    <row r="1146" spans="2:6" ht="12.75" thickBot="1" x14ac:dyDescent="0.3">
      <c r="B1146" s="97"/>
      <c r="C1146" s="18">
        <v>1140</v>
      </c>
      <c r="D1146" s="19">
        <v>0.5</v>
      </c>
      <c r="E1146" s="18">
        <v>1140</v>
      </c>
      <c r="F1146" s="19">
        <v>0.5</v>
      </c>
    </row>
    <row r="1147" spans="2:6" ht="12.75" thickTop="1" x14ac:dyDescent="0.25">
      <c r="B1147" s="92">
        <v>96</v>
      </c>
      <c r="C1147" s="5">
        <v>1141</v>
      </c>
      <c r="D1147" s="12">
        <v>0.5</v>
      </c>
      <c r="E1147" s="5">
        <v>1141</v>
      </c>
      <c r="F1147" s="12">
        <v>0.5</v>
      </c>
    </row>
    <row r="1148" spans="2:6" x14ac:dyDescent="0.25">
      <c r="B1148" s="93"/>
      <c r="C1148" s="23">
        <v>1142</v>
      </c>
      <c r="D1148" s="12">
        <v>0.5</v>
      </c>
      <c r="E1148" s="23">
        <v>1142</v>
      </c>
      <c r="F1148" s="12">
        <v>0.5</v>
      </c>
    </row>
    <row r="1149" spans="2:6" x14ac:dyDescent="0.25">
      <c r="B1149" s="93"/>
      <c r="C1149" s="23">
        <v>1143</v>
      </c>
      <c r="D1149" s="12">
        <v>0.5</v>
      </c>
      <c r="E1149" s="23">
        <v>1143</v>
      </c>
      <c r="F1149" s="12">
        <v>0.5</v>
      </c>
    </row>
    <row r="1150" spans="2:6" x14ac:dyDescent="0.25">
      <c r="B1150" s="93"/>
      <c r="C1150" s="23">
        <v>1144</v>
      </c>
      <c r="D1150" s="12">
        <v>0.5</v>
      </c>
      <c r="E1150" s="23">
        <v>1144</v>
      </c>
      <c r="F1150" s="12">
        <v>0.5</v>
      </c>
    </row>
    <row r="1151" spans="2:6" x14ac:dyDescent="0.25">
      <c r="B1151" s="93"/>
      <c r="C1151" s="23">
        <v>1145</v>
      </c>
      <c r="D1151" s="12">
        <v>0.5</v>
      </c>
      <c r="E1151" s="23">
        <v>1145</v>
      </c>
      <c r="F1151" s="12">
        <v>0.5</v>
      </c>
    </row>
    <row r="1152" spans="2:6" x14ac:dyDescent="0.25">
      <c r="B1152" s="93"/>
      <c r="C1152" s="23">
        <v>1146</v>
      </c>
      <c r="D1152" s="12">
        <v>0.5</v>
      </c>
      <c r="E1152" s="23">
        <v>1146</v>
      </c>
      <c r="F1152" s="12">
        <v>0.5</v>
      </c>
    </row>
    <row r="1153" spans="2:6" x14ac:dyDescent="0.25">
      <c r="B1153" s="93"/>
      <c r="C1153" s="23">
        <v>1147</v>
      </c>
      <c r="D1153" s="12">
        <v>0.5</v>
      </c>
      <c r="E1153" s="23">
        <v>1147</v>
      </c>
      <c r="F1153" s="12">
        <v>0.5</v>
      </c>
    </row>
    <row r="1154" spans="2:6" x14ac:dyDescent="0.25">
      <c r="B1154" s="93"/>
      <c r="C1154" s="23">
        <v>1148</v>
      </c>
      <c r="D1154" s="12">
        <v>0.5</v>
      </c>
      <c r="E1154" s="23">
        <v>1148</v>
      </c>
      <c r="F1154" s="12">
        <v>0.5</v>
      </c>
    </row>
    <row r="1155" spans="2:6" x14ac:dyDescent="0.25">
      <c r="B1155" s="93"/>
      <c r="C1155" s="23">
        <v>1149</v>
      </c>
      <c r="D1155" s="12">
        <v>0.5</v>
      </c>
      <c r="E1155" s="23">
        <v>1149</v>
      </c>
      <c r="F1155" s="12">
        <v>0.5</v>
      </c>
    </row>
    <row r="1156" spans="2:6" x14ac:dyDescent="0.25">
      <c r="B1156" s="93"/>
      <c r="C1156" s="23">
        <v>1150</v>
      </c>
      <c r="D1156" s="12">
        <v>0.5</v>
      </c>
      <c r="E1156" s="23">
        <v>1150</v>
      </c>
      <c r="F1156" s="12">
        <v>0.5</v>
      </c>
    </row>
    <row r="1157" spans="2:6" x14ac:dyDescent="0.25">
      <c r="B1157" s="93"/>
      <c r="C1157" s="23">
        <v>1151</v>
      </c>
      <c r="D1157" s="12">
        <v>0.5</v>
      </c>
      <c r="E1157" s="23">
        <v>1151</v>
      </c>
      <c r="F1157" s="12">
        <v>0.5</v>
      </c>
    </row>
    <row r="1158" spans="2:6" ht="12.75" thickBot="1" x14ac:dyDescent="0.3">
      <c r="B1158" s="94"/>
      <c r="C1158" s="9">
        <v>1152</v>
      </c>
      <c r="D1158" s="10">
        <v>0.5</v>
      </c>
      <c r="E1158" s="9">
        <v>1152</v>
      </c>
      <c r="F1158" s="10">
        <v>0.5</v>
      </c>
    </row>
    <row r="1159" spans="2:6" ht="12.75" thickTop="1" x14ac:dyDescent="0.25">
      <c r="B1159" s="95">
        <v>97</v>
      </c>
      <c r="C1159" s="14">
        <v>1153</v>
      </c>
      <c r="D1159" s="21">
        <v>0.5</v>
      </c>
      <c r="E1159" s="14">
        <v>1153</v>
      </c>
      <c r="F1159" s="21">
        <v>0.5</v>
      </c>
    </row>
    <row r="1160" spans="2:6" x14ac:dyDescent="0.25">
      <c r="B1160" s="96"/>
      <c r="C1160" s="24">
        <v>1154</v>
      </c>
      <c r="D1160" s="21">
        <v>0.5</v>
      </c>
      <c r="E1160" s="24">
        <v>1154</v>
      </c>
      <c r="F1160" s="21">
        <v>0.5</v>
      </c>
    </row>
    <row r="1161" spans="2:6" x14ac:dyDescent="0.25">
      <c r="B1161" s="96"/>
      <c r="C1161" s="24">
        <v>1155</v>
      </c>
      <c r="D1161" s="21">
        <v>0.5</v>
      </c>
      <c r="E1161" s="24">
        <v>1155</v>
      </c>
      <c r="F1161" s="21">
        <v>0.5</v>
      </c>
    </row>
    <row r="1162" spans="2:6" x14ac:dyDescent="0.25">
      <c r="B1162" s="96"/>
      <c r="C1162" s="24">
        <v>1156</v>
      </c>
      <c r="D1162" s="21">
        <v>0.5</v>
      </c>
      <c r="E1162" s="24">
        <v>1156</v>
      </c>
      <c r="F1162" s="21">
        <v>0.5</v>
      </c>
    </row>
    <row r="1163" spans="2:6" x14ac:dyDescent="0.25">
      <c r="B1163" s="96"/>
      <c r="C1163" s="24">
        <v>1157</v>
      </c>
      <c r="D1163" s="21">
        <v>0.5</v>
      </c>
      <c r="E1163" s="24">
        <v>1157</v>
      </c>
      <c r="F1163" s="21">
        <v>0.5</v>
      </c>
    </row>
    <row r="1164" spans="2:6" x14ac:dyDescent="0.25">
      <c r="B1164" s="96"/>
      <c r="C1164" s="24">
        <v>1158</v>
      </c>
      <c r="D1164" s="21">
        <v>0.5</v>
      </c>
      <c r="E1164" s="24">
        <v>1158</v>
      </c>
      <c r="F1164" s="21">
        <v>0.5</v>
      </c>
    </row>
    <row r="1165" spans="2:6" x14ac:dyDescent="0.25">
      <c r="B1165" s="96"/>
      <c r="C1165" s="24">
        <v>1159</v>
      </c>
      <c r="D1165" s="21">
        <v>0.5</v>
      </c>
      <c r="E1165" s="24">
        <v>1159</v>
      </c>
      <c r="F1165" s="21">
        <v>0.5</v>
      </c>
    </row>
    <row r="1166" spans="2:6" x14ac:dyDescent="0.25">
      <c r="B1166" s="96"/>
      <c r="C1166" s="24">
        <v>1160</v>
      </c>
      <c r="D1166" s="21">
        <v>0.5</v>
      </c>
      <c r="E1166" s="24">
        <v>1160</v>
      </c>
      <c r="F1166" s="21">
        <v>0.5</v>
      </c>
    </row>
    <row r="1167" spans="2:6" x14ac:dyDescent="0.25">
      <c r="B1167" s="96"/>
      <c r="C1167" s="24">
        <v>1161</v>
      </c>
      <c r="D1167" s="21">
        <v>0.5</v>
      </c>
      <c r="E1167" s="24">
        <v>1161</v>
      </c>
      <c r="F1167" s="21">
        <v>0.5</v>
      </c>
    </row>
    <row r="1168" spans="2:6" x14ac:dyDescent="0.25">
      <c r="B1168" s="96"/>
      <c r="C1168" s="24">
        <v>1162</v>
      </c>
      <c r="D1168" s="21">
        <v>0.5</v>
      </c>
      <c r="E1168" s="24">
        <v>1162</v>
      </c>
      <c r="F1168" s="21">
        <v>0.5</v>
      </c>
    </row>
    <row r="1169" spans="2:6" x14ac:dyDescent="0.25">
      <c r="B1169" s="96"/>
      <c r="C1169" s="24">
        <v>1163</v>
      </c>
      <c r="D1169" s="21">
        <v>0.5</v>
      </c>
      <c r="E1169" s="24">
        <v>1163</v>
      </c>
      <c r="F1169" s="21">
        <v>0.5</v>
      </c>
    </row>
    <row r="1170" spans="2:6" ht="12.75" thickBot="1" x14ac:dyDescent="0.3">
      <c r="B1170" s="97"/>
      <c r="C1170" s="18">
        <v>1164</v>
      </c>
      <c r="D1170" s="19">
        <v>0.5</v>
      </c>
      <c r="E1170" s="18">
        <v>1164</v>
      </c>
      <c r="F1170" s="19">
        <v>0.5</v>
      </c>
    </row>
    <row r="1171" spans="2:6" ht="12.75" thickTop="1" x14ac:dyDescent="0.25">
      <c r="B1171" s="92">
        <v>98</v>
      </c>
      <c r="C1171" s="5">
        <v>1165</v>
      </c>
      <c r="D1171" s="12">
        <v>0.5</v>
      </c>
      <c r="E1171" s="5">
        <v>1165</v>
      </c>
      <c r="F1171" s="12">
        <v>0.5</v>
      </c>
    </row>
    <row r="1172" spans="2:6" x14ac:dyDescent="0.25">
      <c r="B1172" s="93"/>
      <c r="C1172" s="23">
        <v>1166</v>
      </c>
      <c r="D1172" s="12">
        <v>0.5</v>
      </c>
      <c r="E1172" s="23">
        <v>1166</v>
      </c>
      <c r="F1172" s="12">
        <v>0.5</v>
      </c>
    </row>
    <row r="1173" spans="2:6" x14ac:dyDescent="0.25">
      <c r="B1173" s="93"/>
      <c r="C1173" s="23">
        <v>1167</v>
      </c>
      <c r="D1173" s="12">
        <v>0.5</v>
      </c>
      <c r="E1173" s="23">
        <v>1167</v>
      </c>
      <c r="F1173" s="12">
        <v>0.5</v>
      </c>
    </row>
    <row r="1174" spans="2:6" x14ac:dyDescent="0.25">
      <c r="B1174" s="93"/>
      <c r="C1174" s="23">
        <v>1168</v>
      </c>
      <c r="D1174" s="12">
        <v>0.5</v>
      </c>
      <c r="E1174" s="23">
        <v>1168</v>
      </c>
      <c r="F1174" s="12">
        <v>0.5</v>
      </c>
    </row>
    <row r="1175" spans="2:6" x14ac:dyDescent="0.25">
      <c r="B1175" s="93"/>
      <c r="C1175" s="23">
        <v>1169</v>
      </c>
      <c r="D1175" s="12">
        <v>0.5</v>
      </c>
      <c r="E1175" s="23">
        <v>1169</v>
      </c>
      <c r="F1175" s="12">
        <v>0.5</v>
      </c>
    </row>
    <row r="1176" spans="2:6" x14ac:dyDescent="0.25">
      <c r="B1176" s="93"/>
      <c r="C1176" s="23">
        <v>1170</v>
      </c>
      <c r="D1176" s="12">
        <v>0.5</v>
      </c>
      <c r="E1176" s="23">
        <v>1170</v>
      </c>
      <c r="F1176" s="12">
        <v>0.5</v>
      </c>
    </row>
    <row r="1177" spans="2:6" x14ac:dyDescent="0.25">
      <c r="B1177" s="93"/>
      <c r="C1177" s="23">
        <v>1171</v>
      </c>
      <c r="D1177" s="12">
        <v>0.5</v>
      </c>
      <c r="E1177" s="23">
        <v>1171</v>
      </c>
      <c r="F1177" s="12">
        <v>0.5</v>
      </c>
    </row>
    <row r="1178" spans="2:6" x14ac:dyDescent="0.25">
      <c r="B1178" s="93"/>
      <c r="C1178" s="23">
        <v>1172</v>
      </c>
      <c r="D1178" s="12">
        <v>0.5</v>
      </c>
      <c r="E1178" s="23">
        <v>1172</v>
      </c>
      <c r="F1178" s="12">
        <v>0.5</v>
      </c>
    </row>
    <row r="1179" spans="2:6" x14ac:dyDescent="0.25">
      <c r="B1179" s="93"/>
      <c r="C1179" s="23">
        <v>1173</v>
      </c>
      <c r="D1179" s="12">
        <v>0.5</v>
      </c>
      <c r="E1179" s="23">
        <v>1173</v>
      </c>
      <c r="F1179" s="12">
        <v>0.5</v>
      </c>
    </row>
    <row r="1180" spans="2:6" x14ac:dyDescent="0.25">
      <c r="B1180" s="93"/>
      <c r="C1180" s="23">
        <v>1174</v>
      </c>
      <c r="D1180" s="12">
        <v>0.5</v>
      </c>
      <c r="E1180" s="23">
        <v>1174</v>
      </c>
      <c r="F1180" s="12">
        <v>0.5</v>
      </c>
    </row>
    <row r="1181" spans="2:6" x14ac:dyDescent="0.25">
      <c r="B1181" s="93"/>
      <c r="C1181" s="23">
        <v>1175</v>
      </c>
      <c r="D1181" s="12">
        <v>0.5</v>
      </c>
      <c r="E1181" s="23">
        <v>1175</v>
      </c>
      <c r="F1181" s="12">
        <v>0.5</v>
      </c>
    </row>
    <row r="1182" spans="2:6" ht="12.75" thickBot="1" x14ac:dyDescent="0.3">
      <c r="B1182" s="94"/>
      <c r="C1182" s="9">
        <v>1176</v>
      </c>
      <c r="D1182" s="10">
        <v>0.5</v>
      </c>
      <c r="E1182" s="9">
        <v>1176</v>
      </c>
      <c r="F1182" s="10">
        <v>0.5</v>
      </c>
    </row>
    <row r="1183" spans="2:6" ht="12.75" thickTop="1" x14ac:dyDescent="0.25">
      <c r="B1183" s="95">
        <v>99</v>
      </c>
      <c r="C1183" s="14">
        <v>1177</v>
      </c>
      <c r="D1183" s="21">
        <v>0.5</v>
      </c>
      <c r="E1183" s="14">
        <v>1177</v>
      </c>
      <c r="F1183" s="21">
        <v>0.5</v>
      </c>
    </row>
    <row r="1184" spans="2:6" x14ac:dyDescent="0.25">
      <c r="B1184" s="96"/>
      <c r="C1184" s="24">
        <v>1178</v>
      </c>
      <c r="D1184" s="21">
        <v>0.5</v>
      </c>
      <c r="E1184" s="24">
        <v>1178</v>
      </c>
      <c r="F1184" s="21">
        <v>0.5</v>
      </c>
    </row>
    <row r="1185" spans="2:6" x14ac:dyDescent="0.25">
      <c r="B1185" s="96"/>
      <c r="C1185" s="24">
        <v>1179</v>
      </c>
      <c r="D1185" s="21">
        <v>0.5</v>
      </c>
      <c r="E1185" s="24">
        <v>1179</v>
      </c>
      <c r="F1185" s="21">
        <v>0.5</v>
      </c>
    </row>
    <row r="1186" spans="2:6" x14ac:dyDescent="0.25">
      <c r="B1186" s="96"/>
      <c r="C1186" s="24">
        <v>1180</v>
      </c>
      <c r="D1186" s="21">
        <v>0.5</v>
      </c>
      <c r="E1186" s="24">
        <v>1180</v>
      </c>
      <c r="F1186" s="21">
        <v>0.5</v>
      </c>
    </row>
    <row r="1187" spans="2:6" x14ac:dyDescent="0.25">
      <c r="B1187" s="96"/>
      <c r="C1187" s="24">
        <v>1181</v>
      </c>
      <c r="D1187" s="21">
        <v>0.5</v>
      </c>
      <c r="E1187" s="24">
        <v>1181</v>
      </c>
      <c r="F1187" s="21">
        <v>0.5</v>
      </c>
    </row>
    <row r="1188" spans="2:6" x14ac:dyDescent="0.25">
      <c r="B1188" s="96"/>
      <c r="C1188" s="24">
        <v>1182</v>
      </c>
      <c r="D1188" s="21">
        <v>0.5</v>
      </c>
      <c r="E1188" s="24">
        <v>1182</v>
      </c>
      <c r="F1188" s="21">
        <v>0.5</v>
      </c>
    </row>
    <row r="1189" spans="2:6" x14ac:dyDescent="0.25">
      <c r="B1189" s="96"/>
      <c r="C1189" s="24">
        <v>1183</v>
      </c>
      <c r="D1189" s="21">
        <v>0.5</v>
      </c>
      <c r="E1189" s="24">
        <v>1183</v>
      </c>
      <c r="F1189" s="21">
        <v>0.5</v>
      </c>
    </row>
    <row r="1190" spans="2:6" x14ac:dyDescent="0.25">
      <c r="B1190" s="96"/>
      <c r="C1190" s="24">
        <v>1184</v>
      </c>
      <c r="D1190" s="21">
        <v>0.5</v>
      </c>
      <c r="E1190" s="24">
        <v>1184</v>
      </c>
      <c r="F1190" s="21">
        <v>0.5</v>
      </c>
    </row>
    <row r="1191" spans="2:6" x14ac:dyDescent="0.25">
      <c r="B1191" s="96"/>
      <c r="C1191" s="24">
        <v>1185</v>
      </c>
      <c r="D1191" s="21">
        <v>0.5</v>
      </c>
      <c r="E1191" s="24">
        <v>1185</v>
      </c>
      <c r="F1191" s="21">
        <v>0.5</v>
      </c>
    </row>
    <row r="1192" spans="2:6" x14ac:dyDescent="0.25">
      <c r="B1192" s="96"/>
      <c r="C1192" s="24">
        <v>1186</v>
      </c>
      <c r="D1192" s="21">
        <v>0.5</v>
      </c>
      <c r="E1192" s="24">
        <v>1186</v>
      </c>
      <c r="F1192" s="21">
        <v>0.5</v>
      </c>
    </row>
    <row r="1193" spans="2:6" x14ac:dyDescent="0.25">
      <c r="B1193" s="96"/>
      <c r="C1193" s="24">
        <v>1187</v>
      </c>
      <c r="D1193" s="21">
        <v>0.5</v>
      </c>
      <c r="E1193" s="24">
        <v>1187</v>
      </c>
      <c r="F1193" s="21">
        <v>0.5</v>
      </c>
    </row>
    <row r="1194" spans="2:6" ht="12.75" thickBot="1" x14ac:dyDescent="0.3">
      <c r="B1194" s="97"/>
      <c r="C1194" s="18">
        <v>1188</v>
      </c>
      <c r="D1194" s="19">
        <v>0.5</v>
      </c>
      <c r="E1194" s="18">
        <v>1188</v>
      </c>
      <c r="F1194" s="19">
        <v>0.5</v>
      </c>
    </row>
    <row r="1195" spans="2:6" ht="12.75" thickTop="1" x14ac:dyDescent="0.25">
      <c r="B1195" s="92">
        <v>100</v>
      </c>
      <c r="C1195" s="5">
        <v>1189</v>
      </c>
      <c r="D1195" s="12">
        <v>0.5</v>
      </c>
      <c r="E1195" s="5">
        <v>1189</v>
      </c>
      <c r="F1195" s="12">
        <v>0.5</v>
      </c>
    </row>
    <row r="1196" spans="2:6" x14ac:dyDescent="0.25">
      <c r="B1196" s="93"/>
      <c r="C1196" s="23">
        <v>1190</v>
      </c>
      <c r="D1196" s="12">
        <v>0.5</v>
      </c>
      <c r="E1196" s="23">
        <v>1190</v>
      </c>
      <c r="F1196" s="12">
        <v>0.5</v>
      </c>
    </row>
    <row r="1197" spans="2:6" x14ac:dyDescent="0.25">
      <c r="B1197" s="93"/>
      <c r="C1197" s="23">
        <v>1191</v>
      </c>
      <c r="D1197" s="12">
        <v>0.5</v>
      </c>
      <c r="E1197" s="23">
        <v>1191</v>
      </c>
      <c r="F1197" s="12">
        <v>0.5</v>
      </c>
    </row>
    <row r="1198" spans="2:6" x14ac:dyDescent="0.25">
      <c r="B1198" s="93"/>
      <c r="C1198" s="23">
        <v>1192</v>
      </c>
      <c r="D1198" s="12">
        <v>0.5</v>
      </c>
      <c r="E1198" s="23">
        <v>1192</v>
      </c>
      <c r="F1198" s="12">
        <v>0.5</v>
      </c>
    </row>
    <row r="1199" spans="2:6" x14ac:dyDescent="0.25">
      <c r="B1199" s="93"/>
      <c r="C1199" s="23">
        <v>1193</v>
      </c>
      <c r="D1199" s="12">
        <v>0.5</v>
      </c>
      <c r="E1199" s="23">
        <v>1193</v>
      </c>
      <c r="F1199" s="12">
        <v>0.5</v>
      </c>
    </row>
    <row r="1200" spans="2:6" x14ac:dyDescent="0.25">
      <c r="B1200" s="93"/>
      <c r="C1200" s="23">
        <v>1194</v>
      </c>
      <c r="D1200" s="12">
        <v>0.5</v>
      </c>
      <c r="E1200" s="23">
        <v>1194</v>
      </c>
      <c r="F1200" s="12">
        <v>0.5</v>
      </c>
    </row>
    <row r="1201" spans="2:6" x14ac:dyDescent="0.25">
      <c r="B1201" s="93"/>
      <c r="C1201" s="23">
        <v>1195</v>
      </c>
      <c r="D1201" s="12">
        <v>0.5</v>
      </c>
      <c r="E1201" s="23">
        <v>1195</v>
      </c>
      <c r="F1201" s="12">
        <v>0.5</v>
      </c>
    </row>
    <row r="1202" spans="2:6" x14ac:dyDescent="0.25">
      <c r="B1202" s="93"/>
      <c r="C1202" s="23">
        <v>1196</v>
      </c>
      <c r="D1202" s="12">
        <v>0.5</v>
      </c>
      <c r="E1202" s="23">
        <v>1196</v>
      </c>
      <c r="F1202" s="12">
        <v>0.5</v>
      </c>
    </row>
    <row r="1203" spans="2:6" x14ac:dyDescent="0.25">
      <c r="B1203" s="93"/>
      <c r="C1203" s="23">
        <v>1197</v>
      </c>
      <c r="D1203" s="12">
        <v>0.5</v>
      </c>
      <c r="E1203" s="23">
        <v>1197</v>
      </c>
      <c r="F1203" s="12">
        <v>0.5</v>
      </c>
    </row>
    <row r="1204" spans="2:6" x14ac:dyDescent="0.25">
      <c r="B1204" s="93"/>
      <c r="C1204" s="23">
        <v>1198</v>
      </c>
      <c r="D1204" s="12">
        <v>0.5</v>
      </c>
      <c r="E1204" s="23">
        <v>1198</v>
      </c>
      <c r="F1204" s="12">
        <v>0.5</v>
      </c>
    </row>
    <row r="1205" spans="2:6" x14ac:dyDescent="0.25">
      <c r="B1205" s="93"/>
      <c r="C1205" s="23">
        <v>1199</v>
      </c>
      <c r="D1205" s="12">
        <v>0.5</v>
      </c>
      <c r="E1205" s="23">
        <v>1199</v>
      </c>
      <c r="F1205" s="12">
        <v>0.5</v>
      </c>
    </row>
    <row r="1206" spans="2:6" ht="12.75" thickBot="1" x14ac:dyDescent="0.3">
      <c r="B1206" s="94"/>
      <c r="C1206" s="9">
        <v>1200</v>
      </c>
      <c r="D1206" s="10">
        <v>0.5</v>
      </c>
      <c r="E1206" s="9">
        <v>1200</v>
      </c>
      <c r="F1206" s="10">
        <v>0.5</v>
      </c>
    </row>
    <row r="1207" spans="2:6" ht="12.75" thickTop="1" x14ac:dyDescent="0.25">
      <c r="C1207" s="36"/>
      <c r="E1207" s="36"/>
    </row>
  </sheetData>
  <mergeCells count="103">
    <mergeCell ref="E4:F4"/>
    <mergeCell ref="B43:B54"/>
    <mergeCell ref="B55:B66"/>
    <mergeCell ref="B67:B78"/>
    <mergeCell ref="B79:B90"/>
    <mergeCell ref="B7:B18"/>
    <mergeCell ref="B19:B30"/>
    <mergeCell ref="B31:B42"/>
    <mergeCell ref="B4:B5"/>
    <mergeCell ref="C4:D4"/>
    <mergeCell ref="B247:B258"/>
    <mergeCell ref="B187:B198"/>
    <mergeCell ref="B235:B246"/>
    <mergeCell ref="B223:B234"/>
    <mergeCell ref="B211:B222"/>
    <mergeCell ref="B199:B210"/>
    <mergeCell ref="B91:B102"/>
    <mergeCell ref="B103:B114"/>
    <mergeCell ref="B115:B126"/>
    <mergeCell ref="B175:B186"/>
    <mergeCell ref="B163:B174"/>
    <mergeCell ref="B151:B162"/>
    <mergeCell ref="B139:B150"/>
    <mergeCell ref="B127:B138"/>
    <mergeCell ref="B307:B318"/>
    <mergeCell ref="B319:B330"/>
    <mergeCell ref="B331:B342"/>
    <mergeCell ref="B343:B354"/>
    <mergeCell ref="B355:B366"/>
    <mergeCell ref="B295:B306"/>
    <mergeCell ref="B283:B294"/>
    <mergeCell ref="B271:B282"/>
    <mergeCell ref="B259:B270"/>
    <mergeCell ref="B427:B438"/>
    <mergeCell ref="B439:B450"/>
    <mergeCell ref="B451:B462"/>
    <mergeCell ref="B463:B474"/>
    <mergeCell ref="B475:B486"/>
    <mergeCell ref="B367:B378"/>
    <mergeCell ref="B379:B390"/>
    <mergeCell ref="B391:B402"/>
    <mergeCell ref="B403:B414"/>
    <mergeCell ref="B415:B426"/>
    <mergeCell ref="B547:B558"/>
    <mergeCell ref="B559:B570"/>
    <mergeCell ref="B571:B582"/>
    <mergeCell ref="B583:B594"/>
    <mergeCell ref="B595:B606"/>
    <mergeCell ref="B487:B498"/>
    <mergeCell ref="B499:B510"/>
    <mergeCell ref="B511:B522"/>
    <mergeCell ref="B523:B534"/>
    <mergeCell ref="B535:B546"/>
    <mergeCell ref="B667:B678"/>
    <mergeCell ref="B679:B690"/>
    <mergeCell ref="B691:B702"/>
    <mergeCell ref="B703:B714"/>
    <mergeCell ref="B715:B726"/>
    <mergeCell ref="B607:B618"/>
    <mergeCell ref="B619:B630"/>
    <mergeCell ref="B631:B642"/>
    <mergeCell ref="B643:B654"/>
    <mergeCell ref="B655:B666"/>
    <mergeCell ref="B787:B798"/>
    <mergeCell ref="B799:B810"/>
    <mergeCell ref="B811:B822"/>
    <mergeCell ref="B823:B834"/>
    <mergeCell ref="B835:B846"/>
    <mergeCell ref="B727:B738"/>
    <mergeCell ref="B739:B750"/>
    <mergeCell ref="B751:B762"/>
    <mergeCell ref="B763:B774"/>
    <mergeCell ref="B775:B786"/>
    <mergeCell ref="B907:B918"/>
    <mergeCell ref="B919:B930"/>
    <mergeCell ref="B931:B942"/>
    <mergeCell ref="B943:B954"/>
    <mergeCell ref="B955:B966"/>
    <mergeCell ref="B847:B858"/>
    <mergeCell ref="B859:B870"/>
    <mergeCell ref="B871:B882"/>
    <mergeCell ref="B883:B894"/>
    <mergeCell ref="B895:B906"/>
    <mergeCell ref="B1027:B1038"/>
    <mergeCell ref="B1039:B1050"/>
    <mergeCell ref="B1051:B1062"/>
    <mergeCell ref="B1063:B1074"/>
    <mergeCell ref="B1075:B1086"/>
    <mergeCell ref="B967:B978"/>
    <mergeCell ref="B979:B990"/>
    <mergeCell ref="B991:B1002"/>
    <mergeCell ref="B1003:B1014"/>
    <mergeCell ref="B1015:B1026"/>
    <mergeCell ref="B1147:B1158"/>
    <mergeCell ref="B1159:B1170"/>
    <mergeCell ref="B1171:B1182"/>
    <mergeCell ref="B1183:B1194"/>
    <mergeCell ref="B1195:B1206"/>
    <mergeCell ref="B1087:B1098"/>
    <mergeCell ref="B1099:B1110"/>
    <mergeCell ref="B1111:B1122"/>
    <mergeCell ref="B1123:B1134"/>
    <mergeCell ref="B1135:B11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3:G39"/>
  <sheetViews>
    <sheetView workbookViewId="0">
      <pane ySplit="6" topLeftCell="A19" activePane="bottomLeft" state="frozen"/>
      <selection pane="bottomLeft" activeCell="B29" sqref="B29:G31"/>
    </sheetView>
  </sheetViews>
  <sheetFormatPr defaultRowHeight="12" x14ac:dyDescent="0.25"/>
  <cols>
    <col min="1" max="1" width="5.7109375" style="1" customWidth="1"/>
    <col min="2" max="2" width="4.7109375" style="1" customWidth="1"/>
    <col min="3" max="3" width="14.7109375" style="1" customWidth="1"/>
    <col min="4" max="4" width="12.7109375" style="1" customWidth="1"/>
    <col min="5" max="5" width="4.7109375" style="1" customWidth="1"/>
    <col min="6" max="6" width="14.7109375" style="1" customWidth="1"/>
    <col min="7" max="7" width="12.7109375" style="1" customWidth="1"/>
    <col min="8" max="16384" width="9.140625" style="1"/>
  </cols>
  <sheetData>
    <row r="3" spans="2:7" ht="12.75" thickBot="1" x14ac:dyDescent="0.3"/>
    <row r="4" spans="2:7" ht="50.1" customHeight="1" thickTop="1" x14ac:dyDescent="0.25">
      <c r="B4" s="105" t="s">
        <v>0</v>
      </c>
      <c r="C4" s="98" t="s">
        <v>43</v>
      </c>
      <c r="D4" s="98"/>
      <c r="E4" s="105" t="s">
        <v>0</v>
      </c>
      <c r="F4" s="98" t="s">
        <v>44</v>
      </c>
      <c r="G4" s="98"/>
    </row>
    <row r="5" spans="2:7" ht="65.099999999999994" customHeight="1" thickBot="1" x14ac:dyDescent="0.3">
      <c r="B5" s="106"/>
      <c r="C5" s="4" t="s">
        <v>45</v>
      </c>
      <c r="D5" s="4" t="s">
        <v>42</v>
      </c>
      <c r="E5" s="106"/>
      <c r="F5" s="4" t="s">
        <v>46</v>
      </c>
      <c r="G5" s="4" t="s">
        <v>42</v>
      </c>
    </row>
    <row r="6" spans="2:7" ht="15" customHeight="1" thickTop="1" thickBot="1" x14ac:dyDescent="0.3">
      <c r="B6" s="2">
        <v>1</v>
      </c>
      <c r="C6" s="2">
        <v>2</v>
      </c>
      <c r="D6" s="2">
        <v>3</v>
      </c>
      <c r="E6" s="2">
        <v>1</v>
      </c>
      <c r="F6" s="2">
        <v>4</v>
      </c>
      <c r="G6" s="2">
        <v>5</v>
      </c>
    </row>
    <row r="7" spans="2:7" ht="15" customHeight="1" thickTop="1" x14ac:dyDescent="0.25">
      <c r="B7" s="95">
        <v>1</v>
      </c>
      <c r="C7" s="14">
        <v>30</v>
      </c>
      <c r="D7" s="15">
        <v>1</v>
      </c>
      <c r="E7" s="95">
        <v>1</v>
      </c>
      <c r="F7" s="14">
        <v>31</v>
      </c>
      <c r="G7" s="15">
        <v>1</v>
      </c>
    </row>
    <row r="8" spans="2:7" ht="15" customHeight="1" x14ac:dyDescent="0.25">
      <c r="B8" s="96"/>
      <c r="C8" s="16">
        <v>29</v>
      </c>
      <c r="D8" s="17">
        <v>1</v>
      </c>
      <c r="E8" s="96"/>
      <c r="F8" s="16">
        <v>30</v>
      </c>
      <c r="G8" s="17">
        <v>1</v>
      </c>
    </row>
    <row r="9" spans="2:7" ht="15" customHeight="1" x14ac:dyDescent="0.25">
      <c r="B9" s="96"/>
      <c r="C9" s="16">
        <v>28</v>
      </c>
      <c r="D9" s="17">
        <v>1</v>
      </c>
      <c r="E9" s="96"/>
      <c r="F9" s="16">
        <v>29</v>
      </c>
      <c r="G9" s="17">
        <v>1</v>
      </c>
    </row>
    <row r="10" spans="2:7" ht="15" customHeight="1" x14ac:dyDescent="0.25">
      <c r="B10" s="96"/>
      <c r="C10" s="16">
        <v>27</v>
      </c>
      <c r="D10" s="17">
        <v>1</v>
      </c>
      <c r="E10" s="96"/>
      <c r="F10" s="16">
        <v>28</v>
      </c>
      <c r="G10" s="17">
        <v>1</v>
      </c>
    </row>
    <row r="11" spans="2:7" ht="15" customHeight="1" x14ac:dyDescent="0.25">
      <c r="B11" s="96"/>
      <c r="C11" s="16">
        <v>26</v>
      </c>
      <c r="D11" s="17">
        <v>1</v>
      </c>
      <c r="E11" s="96"/>
      <c r="F11" s="16">
        <v>27</v>
      </c>
      <c r="G11" s="17">
        <v>1</v>
      </c>
    </row>
    <row r="12" spans="2:7" ht="15" customHeight="1" x14ac:dyDescent="0.25">
      <c r="B12" s="96"/>
      <c r="C12" s="16">
        <v>25</v>
      </c>
      <c r="D12" s="17">
        <v>1</v>
      </c>
      <c r="E12" s="96"/>
      <c r="F12" s="16">
        <v>26</v>
      </c>
      <c r="G12" s="17">
        <v>1</v>
      </c>
    </row>
    <row r="13" spans="2:7" ht="15" customHeight="1" x14ac:dyDescent="0.25">
      <c r="B13" s="96"/>
      <c r="C13" s="16">
        <v>24</v>
      </c>
      <c r="D13" s="17">
        <v>1</v>
      </c>
      <c r="E13" s="96"/>
      <c r="F13" s="16">
        <v>25</v>
      </c>
      <c r="G13" s="17">
        <v>1</v>
      </c>
    </row>
    <row r="14" spans="2:7" ht="15" customHeight="1" x14ac:dyDescent="0.25">
      <c r="B14" s="96"/>
      <c r="C14" s="16">
        <v>23</v>
      </c>
      <c r="D14" s="17">
        <v>1</v>
      </c>
      <c r="E14" s="96"/>
      <c r="F14" s="16">
        <v>24</v>
      </c>
      <c r="G14" s="17">
        <v>1</v>
      </c>
    </row>
    <row r="15" spans="2:7" ht="15" customHeight="1" x14ac:dyDescent="0.25">
      <c r="B15" s="96"/>
      <c r="C15" s="16">
        <v>22</v>
      </c>
      <c r="D15" s="17">
        <v>1</v>
      </c>
      <c r="E15" s="96"/>
      <c r="F15" s="16">
        <v>23</v>
      </c>
      <c r="G15" s="17">
        <v>1</v>
      </c>
    </row>
    <row r="16" spans="2:7" ht="15" customHeight="1" x14ac:dyDescent="0.25">
      <c r="B16" s="96"/>
      <c r="C16" s="16">
        <v>21</v>
      </c>
      <c r="D16" s="17">
        <v>1</v>
      </c>
      <c r="E16" s="96"/>
      <c r="F16" s="16">
        <v>22</v>
      </c>
      <c r="G16" s="17">
        <v>1</v>
      </c>
    </row>
    <row r="17" spans="2:7" ht="15" customHeight="1" x14ac:dyDescent="0.25">
      <c r="B17" s="96"/>
      <c r="C17" s="16">
        <v>20</v>
      </c>
      <c r="D17" s="17">
        <v>1</v>
      </c>
      <c r="E17" s="96"/>
      <c r="F17" s="16">
        <v>21</v>
      </c>
      <c r="G17" s="17">
        <v>1</v>
      </c>
    </row>
    <row r="18" spans="2:7" ht="15" customHeight="1" x14ac:dyDescent="0.25">
      <c r="B18" s="96"/>
      <c r="C18" s="27">
        <v>19</v>
      </c>
      <c r="D18" s="17">
        <v>1</v>
      </c>
      <c r="E18" s="96"/>
      <c r="F18" s="27">
        <v>20</v>
      </c>
      <c r="G18" s="17">
        <v>1</v>
      </c>
    </row>
    <row r="19" spans="2:7" ht="15" customHeight="1" x14ac:dyDescent="0.25">
      <c r="B19" s="96"/>
      <c r="C19" s="27">
        <v>18</v>
      </c>
      <c r="D19" s="17">
        <v>1</v>
      </c>
      <c r="E19" s="96"/>
      <c r="F19" s="27">
        <v>19</v>
      </c>
      <c r="G19" s="17">
        <v>1</v>
      </c>
    </row>
    <row r="20" spans="2:7" ht="15" customHeight="1" x14ac:dyDescent="0.25">
      <c r="B20" s="96"/>
      <c r="C20" s="27">
        <v>17</v>
      </c>
      <c r="D20" s="17">
        <v>1</v>
      </c>
      <c r="E20" s="96"/>
      <c r="F20" s="27">
        <v>18</v>
      </c>
      <c r="G20" s="17">
        <v>1</v>
      </c>
    </row>
    <row r="21" spans="2:7" ht="15" customHeight="1" x14ac:dyDescent="0.25">
      <c r="B21" s="96"/>
      <c r="C21" s="27">
        <v>16</v>
      </c>
      <c r="D21" s="17">
        <v>1</v>
      </c>
      <c r="E21" s="96"/>
      <c r="F21" s="27">
        <v>17</v>
      </c>
      <c r="G21" s="17">
        <v>1</v>
      </c>
    </row>
    <row r="22" spans="2:7" ht="15" customHeight="1" thickBot="1" x14ac:dyDescent="0.3">
      <c r="B22" s="97"/>
      <c r="C22" s="22">
        <v>15</v>
      </c>
      <c r="D22" s="19">
        <v>1</v>
      </c>
      <c r="E22" s="97"/>
      <c r="F22" s="22">
        <v>16</v>
      </c>
      <c r="G22" s="19">
        <v>1</v>
      </c>
    </row>
    <row r="23" spans="2:7" ht="15" customHeight="1" thickTop="1" x14ac:dyDescent="0.25">
      <c r="B23" s="92">
        <v>14</v>
      </c>
      <c r="C23" s="25">
        <v>14</v>
      </c>
      <c r="D23" s="6">
        <v>0.9</v>
      </c>
      <c r="E23" s="92">
        <v>14</v>
      </c>
      <c r="F23" s="25">
        <v>15</v>
      </c>
      <c r="G23" s="6">
        <v>0.9</v>
      </c>
    </row>
    <row r="24" spans="2:7" ht="15" customHeight="1" thickBot="1" x14ac:dyDescent="0.3">
      <c r="B24" s="94"/>
      <c r="C24" s="13">
        <v>13</v>
      </c>
      <c r="D24" s="10">
        <v>0.9</v>
      </c>
      <c r="E24" s="94"/>
      <c r="F24" s="13">
        <v>14</v>
      </c>
      <c r="G24" s="10">
        <v>0.9</v>
      </c>
    </row>
    <row r="25" spans="2:7" ht="15" customHeight="1" thickTop="1" x14ac:dyDescent="0.25">
      <c r="B25" s="95">
        <v>15</v>
      </c>
      <c r="C25" s="26">
        <v>12</v>
      </c>
      <c r="D25" s="15">
        <v>0.8</v>
      </c>
      <c r="E25" s="95">
        <v>15</v>
      </c>
      <c r="F25" s="26">
        <v>13</v>
      </c>
      <c r="G25" s="15">
        <v>0.8</v>
      </c>
    </row>
    <row r="26" spans="2:7" ht="15" customHeight="1" thickBot="1" x14ac:dyDescent="0.3">
      <c r="B26" s="97"/>
      <c r="C26" s="22">
        <v>11</v>
      </c>
      <c r="D26" s="19">
        <v>0.8</v>
      </c>
      <c r="E26" s="97"/>
      <c r="F26" s="22">
        <v>12</v>
      </c>
      <c r="G26" s="19">
        <v>0.8</v>
      </c>
    </row>
    <row r="27" spans="2:7" ht="15" customHeight="1" thickTop="1" x14ac:dyDescent="0.25">
      <c r="B27" s="92">
        <v>16</v>
      </c>
      <c r="C27" s="25">
        <v>10</v>
      </c>
      <c r="D27" s="6">
        <v>0.7</v>
      </c>
      <c r="E27" s="92">
        <v>16</v>
      </c>
      <c r="F27" s="25">
        <v>11</v>
      </c>
      <c r="G27" s="6">
        <v>0.7</v>
      </c>
    </row>
    <row r="28" spans="2:7" ht="15" customHeight="1" thickBot="1" x14ac:dyDescent="0.3">
      <c r="B28" s="94"/>
      <c r="C28" s="13">
        <v>9</v>
      </c>
      <c r="D28" s="10">
        <v>0.7</v>
      </c>
      <c r="E28" s="94"/>
      <c r="F28" s="13">
        <v>10</v>
      </c>
      <c r="G28" s="10">
        <v>0.7</v>
      </c>
    </row>
    <row r="29" spans="2:7" ht="15" customHeight="1" thickTop="1" x14ac:dyDescent="0.25">
      <c r="B29" s="95">
        <v>17</v>
      </c>
      <c r="C29" s="26">
        <v>8</v>
      </c>
      <c r="D29" s="15">
        <v>0.6</v>
      </c>
      <c r="E29" s="95">
        <v>17</v>
      </c>
      <c r="F29" s="26">
        <v>9</v>
      </c>
      <c r="G29" s="15">
        <v>0.6</v>
      </c>
    </row>
    <row r="30" spans="2:7" ht="15" customHeight="1" x14ac:dyDescent="0.25">
      <c r="B30" s="96"/>
      <c r="C30" s="27">
        <v>7</v>
      </c>
      <c r="D30" s="17">
        <v>0.6</v>
      </c>
      <c r="E30" s="96"/>
      <c r="F30" s="27">
        <v>8</v>
      </c>
      <c r="G30" s="17">
        <v>0.6</v>
      </c>
    </row>
    <row r="31" spans="2:7" ht="15" customHeight="1" thickBot="1" x14ac:dyDescent="0.3">
      <c r="B31" s="97"/>
      <c r="C31" s="22">
        <v>6</v>
      </c>
      <c r="D31" s="19">
        <v>0.6</v>
      </c>
      <c r="E31" s="97"/>
      <c r="F31" s="22">
        <v>7</v>
      </c>
      <c r="G31" s="19">
        <v>0.6</v>
      </c>
    </row>
    <row r="32" spans="2:7" ht="15" customHeight="1" thickTop="1" thickBot="1" x14ac:dyDescent="0.3">
      <c r="B32" s="31">
        <v>18</v>
      </c>
      <c r="C32" s="33">
        <v>5</v>
      </c>
      <c r="D32" s="32">
        <v>0.5</v>
      </c>
      <c r="E32" s="31">
        <v>18</v>
      </c>
      <c r="F32" s="33">
        <v>6</v>
      </c>
      <c r="G32" s="32">
        <v>0.5</v>
      </c>
    </row>
    <row r="33" spans="2:7" ht="15" customHeight="1" thickTop="1" thickBot="1" x14ac:dyDescent="0.3">
      <c r="B33" s="28">
        <v>19</v>
      </c>
      <c r="C33" s="30">
        <v>4</v>
      </c>
      <c r="D33" s="29">
        <v>0.5</v>
      </c>
      <c r="E33" s="28">
        <v>19</v>
      </c>
      <c r="F33" s="30">
        <v>5</v>
      </c>
      <c r="G33" s="29">
        <v>0.5</v>
      </c>
    </row>
    <row r="34" spans="2:7" ht="15" customHeight="1" thickTop="1" thickBot="1" x14ac:dyDescent="0.3">
      <c r="B34" s="31">
        <v>20</v>
      </c>
      <c r="C34" s="33">
        <v>3</v>
      </c>
      <c r="D34" s="32">
        <v>0.5</v>
      </c>
      <c r="E34" s="31">
        <v>20</v>
      </c>
      <c r="F34" s="33">
        <v>4</v>
      </c>
      <c r="G34" s="32">
        <v>0.5</v>
      </c>
    </row>
    <row r="35" spans="2:7" ht="15" customHeight="1" thickTop="1" thickBot="1" x14ac:dyDescent="0.3">
      <c r="B35" s="28">
        <v>21</v>
      </c>
      <c r="C35" s="30">
        <v>2</v>
      </c>
      <c r="D35" s="29">
        <v>0.5</v>
      </c>
      <c r="E35" s="28">
        <v>21</v>
      </c>
      <c r="F35" s="30">
        <v>3</v>
      </c>
      <c r="G35" s="29">
        <v>0.5</v>
      </c>
    </row>
    <row r="36" spans="2:7" ht="15" customHeight="1" thickTop="1" thickBot="1" x14ac:dyDescent="0.3">
      <c r="B36" s="31">
        <v>22</v>
      </c>
      <c r="C36" s="33">
        <v>1</v>
      </c>
      <c r="D36" s="32">
        <v>0.5</v>
      </c>
      <c r="E36" s="31">
        <v>22</v>
      </c>
      <c r="F36" s="33">
        <v>2</v>
      </c>
      <c r="G36" s="32">
        <v>0.5</v>
      </c>
    </row>
    <row r="37" spans="2:7" ht="15" customHeight="1" thickTop="1" thickBot="1" x14ac:dyDescent="0.3">
      <c r="B37" s="28">
        <v>23</v>
      </c>
      <c r="C37" s="30">
        <v>0</v>
      </c>
      <c r="D37" s="29">
        <v>0.5</v>
      </c>
      <c r="E37" s="28">
        <v>23</v>
      </c>
      <c r="F37" s="30">
        <v>1</v>
      </c>
      <c r="G37" s="29">
        <v>0.5</v>
      </c>
    </row>
    <row r="38" spans="2:7" ht="13.5" thickTop="1" thickBot="1" x14ac:dyDescent="0.3">
      <c r="E38" s="31">
        <v>24</v>
      </c>
      <c r="F38" s="33">
        <v>0</v>
      </c>
      <c r="G38" s="32">
        <v>0.5</v>
      </c>
    </row>
    <row r="39" spans="2:7" ht="12.75" thickTop="1" x14ac:dyDescent="0.25"/>
  </sheetData>
  <mergeCells count="14">
    <mergeCell ref="E23:E24"/>
    <mergeCell ref="E25:E26"/>
    <mergeCell ref="E27:E28"/>
    <mergeCell ref="E29:E31"/>
    <mergeCell ref="B23:B24"/>
    <mergeCell ref="B25:B26"/>
    <mergeCell ref="B27:B28"/>
    <mergeCell ref="B29:B31"/>
    <mergeCell ref="B4:B5"/>
    <mergeCell ref="C4:D4"/>
    <mergeCell ref="E4:E5"/>
    <mergeCell ref="F4:G4"/>
    <mergeCell ref="B7:B22"/>
    <mergeCell ref="E7:E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51BA-87C2-400D-AD05-5ED24B291FF5}">
  <sheetPr>
    <tabColor rgb="FF00B0F0"/>
  </sheetPr>
  <dimension ref="B1:AD36"/>
  <sheetViews>
    <sheetView zoomScale="85" zoomScaleNormal="85" workbookViewId="0">
      <pane ySplit="3" topLeftCell="A4" activePane="bottomLeft" state="frozen"/>
      <selection pane="bottomLeft" activeCell="G25" sqref="G25"/>
    </sheetView>
  </sheetViews>
  <sheetFormatPr defaultRowHeight="12" x14ac:dyDescent="0.25"/>
  <cols>
    <col min="1" max="1" width="5.7109375" style="37" customWidth="1"/>
    <col min="2" max="2" width="4.7109375" style="37" customWidth="1"/>
    <col min="3" max="3" width="24.7109375" style="37" customWidth="1"/>
    <col min="4" max="4" width="29.7109375" style="37" customWidth="1"/>
    <col min="5" max="5" width="7.7109375" style="37" customWidth="1"/>
    <col min="6" max="6" width="10.7109375" style="37" customWidth="1"/>
    <col min="7" max="7" width="5.7109375" style="37" customWidth="1"/>
    <col min="8" max="8" width="15.7109375" style="37" customWidth="1"/>
    <col min="9" max="10" width="7.7109375" style="37" customWidth="1"/>
    <col min="11" max="11" width="10.7109375" style="37" customWidth="1"/>
    <col min="12" max="12" width="3.7109375" style="37" customWidth="1"/>
    <col min="13" max="14" width="7.7109375" style="37" customWidth="1"/>
    <col min="15" max="15" width="3.7109375" style="37" customWidth="1"/>
    <col min="16" max="16" width="5.7109375" style="37" customWidth="1"/>
    <col min="17" max="17" width="7.7109375" style="37" customWidth="1"/>
    <col min="18" max="18" width="35.7109375" style="37" customWidth="1"/>
    <col min="19" max="19" width="3.7109375" style="37" customWidth="1"/>
    <col min="20" max="22" width="7.7109375" style="37" customWidth="1"/>
    <col min="23" max="23" width="3.7109375" style="37" customWidth="1"/>
    <col min="24" max="24" width="5.7109375" style="37" customWidth="1"/>
    <col min="25" max="25" width="7.7109375" style="37" customWidth="1"/>
    <col min="26" max="26" width="35.7109375" style="37" customWidth="1"/>
    <col min="27" max="27" width="3.7109375" style="37" customWidth="1"/>
    <col min="28" max="30" width="7.7109375" style="37" customWidth="1"/>
    <col min="31" max="31" width="5.7109375" style="37" customWidth="1"/>
    <col min="32" max="16384" width="9.140625" style="37"/>
  </cols>
  <sheetData>
    <row r="1" spans="2:30" ht="12.75" thickBot="1" x14ac:dyDescent="0.3"/>
    <row r="2" spans="2:30" ht="65.099999999999994" customHeight="1" thickTop="1" thickBot="1" x14ac:dyDescent="0.3">
      <c r="B2" s="38" t="s">
        <v>0</v>
      </c>
      <c r="C2" s="38" t="s">
        <v>1</v>
      </c>
      <c r="D2" s="38" t="s">
        <v>28</v>
      </c>
      <c r="E2" s="38" t="s">
        <v>35</v>
      </c>
      <c r="F2" s="66" t="s">
        <v>57</v>
      </c>
      <c r="G2" s="66" t="s">
        <v>0</v>
      </c>
      <c r="H2" s="66" t="s">
        <v>60</v>
      </c>
      <c r="I2" s="39" t="s">
        <v>36</v>
      </c>
      <c r="J2" s="39" t="s">
        <v>37</v>
      </c>
      <c r="K2" s="38" t="s">
        <v>56</v>
      </c>
      <c r="M2" s="38" t="s">
        <v>69</v>
      </c>
      <c r="N2" s="38" t="s">
        <v>70</v>
      </c>
      <c r="P2" s="38" t="s">
        <v>0</v>
      </c>
      <c r="Q2" s="38" t="s">
        <v>62</v>
      </c>
      <c r="R2" s="38" t="s">
        <v>63</v>
      </c>
      <c r="S2" s="38" t="s">
        <v>64</v>
      </c>
      <c r="T2" s="38" t="s">
        <v>67</v>
      </c>
      <c r="U2" s="38" t="s">
        <v>68</v>
      </c>
      <c r="X2" s="38" t="s">
        <v>0</v>
      </c>
      <c r="Y2" s="38" t="s">
        <v>62</v>
      </c>
      <c r="Z2" s="38" t="s">
        <v>63</v>
      </c>
      <c r="AA2" s="38" t="s">
        <v>64</v>
      </c>
      <c r="AB2" s="38" t="s">
        <v>67</v>
      </c>
      <c r="AC2" s="38" t="s">
        <v>68</v>
      </c>
    </row>
    <row r="3" spans="2:30" ht="15" customHeight="1" thickTop="1" thickBot="1" x14ac:dyDescent="0.3">
      <c r="B3" s="64">
        <v>1</v>
      </c>
      <c r="C3" s="64">
        <v>2</v>
      </c>
      <c r="D3" s="64">
        <v>3</v>
      </c>
      <c r="E3" s="64">
        <v>4</v>
      </c>
      <c r="F3" s="65"/>
      <c r="G3" s="65"/>
      <c r="H3" s="65"/>
      <c r="I3" s="65"/>
      <c r="J3" s="65"/>
      <c r="K3" s="64">
        <v>5</v>
      </c>
      <c r="L3" s="42"/>
      <c r="M3" s="69"/>
      <c r="N3" s="69"/>
      <c r="O3" s="42"/>
      <c r="P3" s="69"/>
      <c r="Q3" s="69"/>
      <c r="R3" s="69"/>
      <c r="S3" s="69"/>
      <c r="T3" s="69"/>
      <c r="U3" s="69"/>
      <c r="X3" s="69"/>
      <c r="Y3" s="69"/>
      <c r="Z3" s="69"/>
      <c r="AA3" s="69"/>
      <c r="AB3" s="69"/>
      <c r="AC3" s="69"/>
    </row>
    <row r="4" spans="2:30" ht="15" customHeight="1" thickTop="1" x14ac:dyDescent="0.25">
      <c r="B4" s="49" t="s">
        <v>2</v>
      </c>
      <c r="C4" s="50" t="s">
        <v>50</v>
      </c>
      <c r="D4" s="50" t="s">
        <v>29</v>
      </c>
      <c r="E4" s="51">
        <v>63</v>
      </c>
      <c r="F4" s="67">
        <f>490.23</f>
        <v>490.23</v>
      </c>
      <c r="G4" s="70">
        <v>7641</v>
      </c>
      <c r="H4" s="50" t="s">
        <v>61</v>
      </c>
      <c r="I4" s="52">
        <v>1</v>
      </c>
      <c r="J4" s="53">
        <v>0.05</v>
      </c>
      <c r="K4" s="67">
        <f t="shared" ref="K4:K23" si="0">ROUND(F4*I4*(1+J4),2)</f>
        <v>514.74</v>
      </c>
      <c r="M4" s="79"/>
      <c r="N4" s="70"/>
      <c r="P4" s="78"/>
      <c r="Q4" s="78"/>
      <c r="R4" s="84" t="s">
        <v>102</v>
      </c>
      <c r="S4" s="78"/>
      <c r="T4" s="78"/>
      <c r="U4" s="81"/>
      <c r="X4" s="78"/>
      <c r="Y4" s="78"/>
      <c r="Z4" s="78"/>
      <c r="AA4" s="78"/>
      <c r="AB4" s="78"/>
      <c r="AC4" s="81"/>
    </row>
    <row r="5" spans="2:30" ht="27.95" customHeight="1" x14ac:dyDescent="0.25">
      <c r="B5" s="54" t="s">
        <v>3</v>
      </c>
      <c r="C5" s="55" t="s">
        <v>50</v>
      </c>
      <c r="D5" s="55" t="s">
        <v>30</v>
      </c>
      <c r="E5" s="56">
        <v>63</v>
      </c>
      <c r="F5" s="59">
        <f>ROUND(F4+M5,2)</f>
        <v>495.16</v>
      </c>
      <c r="G5" s="74"/>
      <c r="H5" s="68"/>
      <c r="I5" s="57">
        <v>1</v>
      </c>
      <c r="J5" s="58">
        <v>0.05</v>
      </c>
      <c r="K5" s="59">
        <f t="shared" si="0"/>
        <v>519.91999999999996</v>
      </c>
      <c r="M5" s="82">
        <f>U5-AC5</f>
        <v>4.93</v>
      </c>
      <c r="N5" s="83">
        <f>ROUND(T5/AB5,2)</f>
        <v>1.23</v>
      </c>
      <c r="P5" s="71">
        <v>1237</v>
      </c>
      <c r="Q5" s="71">
        <v>5631404</v>
      </c>
      <c r="R5" s="72" t="s">
        <v>65</v>
      </c>
      <c r="S5" s="71" t="s">
        <v>66</v>
      </c>
      <c r="T5" s="73">
        <f>24.17</f>
        <v>24.17</v>
      </c>
      <c r="U5" s="82">
        <f>26.03</f>
        <v>26.03</v>
      </c>
      <c r="V5" s="37" t="s">
        <v>71</v>
      </c>
      <c r="X5" s="71">
        <v>1201</v>
      </c>
      <c r="Y5" s="71">
        <v>5631107</v>
      </c>
      <c r="Z5" s="72" t="s">
        <v>81</v>
      </c>
      <c r="AA5" s="71" t="s">
        <v>66</v>
      </c>
      <c r="AB5" s="73">
        <f>19.59</f>
        <v>19.59</v>
      </c>
      <c r="AC5" s="82">
        <f>21.1</f>
        <v>21.1</v>
      </c>
      <c r="AD5" s="37" t="s">
        <v>82</v>
      </c>
    </row>
    <row r="6" spans="2:30" ht="15" customHeight="1" x14ac:dyDescent="0.25">
      <c r="B6" s="54" t="s">
        <v>4</v>
      </c>
      <c r="C6" s="55" t="s">
        <v>50</v>
      </c>
      <c r="D6" s="55" t="s">
        <v>29</v>
      </c>
      <c r="E6" s="56">
        <v>90</v>
      </c>
      <c r="F6" s="59">
        <f>592.88</f>
        <v>592.88</v>
      </c>
      <c r="G6" s="71">
        <v>7621</v>
      </c>
      <c r="H6" s="55" t="s">
        <v>76</v>
      </c>
      <c r="I6" s="57">
        <v>1</v>
      </c>
      <c r="J6" s="58">
        <v>0.05</v>
      </c>
      <c r="K6" s="59">
        <f t="shared" si="0"/>
        <v>622.52</v>
      </c>
      <c r="M6" s="80"/>
      <c r="N6" s="77"/>
      <c r="P6" s="74"/>
      <c r="Q6" s="74"/>
      <c r="R6" s="72" t="s">
        <v>102</v>
      </c>
      <c r="S6" s="74"/>
      <c r="T6" s="75"/>
      <c r="U6" s="80"/>
      <c r="X6" s="74"/>
      <c r="Y6" s="74"/>
      <c r="Z6" s="74"/>
      <c r="AA6" s="74"/>
      <c r="AB6" s="75"/>
      <c r="AC6" s="80"/>
    </row>
    <row r="7" spans="2:30" ht="27.95" customHeight="1" x14ac:dyDescent="0.25">
      <c r="B7" s="54" t="s">
        <v>5</v>
      </c>
      <c r="C7" s="55" t="s">
        <v>50</v>
      </c>
      <c r="D7" s="55" t="s">
        <v>30</v>
      </c>
      <c r="E7" s="56">
        <v>90</v>
      </c>
      <c r="F7" s="59">
        <f>ROUND(F6+M7,2)</f>
        <v>603.22</v>
      </c>
      <c r="G7" s="74"/>
      <c r="H7" s="68"/>
      <c r="I7" s="57">
        <v>1</v>
      </c>
      <c r="J7" s="58">
        <v>0.05</v>
      </c>
      <c r="K7" s="59">
        <f t="shared" si="0"/>
        <v>633.38</v>
      </c>
      <c r="M7" s="82">
        <f>U7-AC7</f>
        <v>10.340000000000003</v>
      </c>
      <c r="N7" s="83">
        <f>ROUND(T7/AB7,2)</f>
        <v>1.26</v>
      </c>
      <c r="P7" s="71">
        <v>1239</v>
      </c>
      <c r="Q7" s="71">
        <v>5631406</v>
      </c>
      <c r="R7" s="72" t="s">
        <v>72</v>
      </c>
      <c r="S7" s="71" t="s">
        <v>66</v>
      </c>
      <c r="T7" s="73">
        <f>46.28</f>
        <v>46.28</v>
      </c>
      <c r="U7" s="82">
        <f>49.85</f>
        <v>49.85</v>
      </c>
      <c r="V7" s="37" t="s">
        <v>71</v>
      </c>
      <c r="X7" s="71">
        <v>1203</v>
      </c>
      <c r="Y7" s="71">
        <v>5631109</v>
      </c>
      <c r="Z7" s="72" t="s">
        <v>83</v>
      </c>
      <c r="AA7" s="71" t="s">
        <v>66</v>
      </c>
      <c r="AB7" s="73">
        <f>36.68</f>
        <v>36.68</v>
      </c>
      <c r="AC7" s="82">
        <f>39.51</f>
        <v>39.51</v>
      </c>
      <c r="AD7" s="37" t="s">
        <v>82</v>
      </c>
    </row>
    <row r="8" spans="2:30" ht="15" customHeight="1" x14ac:dyDescent="0.25">
      <c r="B8" s="54" t="s">
        <v>6</v>
      </c>
      <c r="C8" s="55" t="s">
        <v>50</v>
      </c>
      <c r="D8" s="55" t="s">
        <v>29</v>
      </c>
      <c r="E8" s="56">
        <v>110</v>
      </c>
      <c r="F8" s="59">
        <f>643.11</f>
        <v>643.11</v>
      </c>
      <c r="G8" s="71">
        <v>7622</v>
      </c>
      <c r="H8" s="55" t="s">
        <v>75</v>
      </c>
      <c r="I8" s="57">
        <v>1</v>
      </c>
      <c r="J8" s="58">
        <v>0.05</v>
      </c>
      <c r="K8" s="59">
        <f t="shared" si="0"/>
        <v>675.27</v>
      </c>
      <c r="M8" s="80"/>
      <c r="N8" s="77"/>
      <c r="P8" s="74"/>
      <c r="Q8" s="74"/>
      <c r="R8" s="72" t="s">
        <v>102</v>
      </c>
      <c r="S8" s="74"/>
      <c r="T8" s="75"/>
      <c r="U8" s="80"/>
      <c r="X8" s="74"/>
      <c r="Y8" s="74"/>
      <c r="Z8" s="74"/>
      <c r="AA8" s="74"/>
      <c r="AB8" s="75"/>
      <c r="AC8" s="80"/>
    </row>
    <row r="9" spans="2:30" ht="27.95" customHeight="1" x14ac:dyDescent="0.25">
      <c r="B9" s="54" t="s">
        <v>7</v>
      </c>
      <c r="C9" s="55" t="s">
        <v>50</v>
      </c>
      <c r="D9" s="55" t="s">
        <v>30</v>
      </c>
      <c r="E9" s="56">
        <v>110</v>
      </c>
      <c r="F9" s="59">
        <f>ROUND(F8+M9,2)</f>
        <v>664.76</v>
      </c>
      <c r="G9" s="74"/>
      <c r="H9" s="68"/>
      <c r="I9" s="57">
        <v>1</v>
      </c>
      <c r="J9" s="58">
        <v>0.05</v>
      </c>
      <c r="K9" s="59">
        <f t="shared" si="0"/>
        <v>698</v>
      </c>
      <c r="M9" s="82">
        <f>U9-AC9</f>
        <v>21.650000000000006</v>
      </c>
      <c r="N9" s="83">
        <f>ROUND(T9/AB9,2)</f>
        <v>1.42</v>
      </c>
      <c r="P9" s="71">
        <v>1240</v>
      </c>
      <c r="Q9" s="71">
        <v>5631407</v>
      </c>
      <c r="R9" s="72" t="s">
        <v>73</v>
      </c>
      <c r="S9" s="71" t="s">
        <v>66</v>
      </c>
      <c r="T9" s="73">
        <f>68.1</f>
        <v>68.099999999999994</v>
      </c>
      <c r="U9" s="82">
        <f>73.34</f>
        <v>73.34</v>
      </c>
      <c r="V9" s="37" t="s">
        <v>71</v>
      </c>
      <c r="X9" s="71">
        <v>1204</v>
      </c>
      <c r="Y9" s="71">
        <v>5631110</v>
      </c>
      <c r="Z9" s="72" t="s">
        <v>84</v>
      </c>
      <c r="AA9" s="71" t="s">
        <v>66</v>
      </c>
      <c r="AB9" s="73">
        <f>48</f>
        <v>48</v>
      </c>
      <c r="AC9" s="82">
        <f>51.69</f>
        <v>51.69</v>
      </c>
      <c r="AD9" s="37" t="s">
        <v>82</v>
      </c>
    </row>
    <row r="10" spans="2:30" ht="15" customHeight="1" x14ac:dyDescent="0.25">
      <c r="B10" s="54" t="s">
        <v>8</v>
      </c>
      <c r="C10" s="55" t="s">
        <v>50</v>
      </c>
      <c r="D10" s="55" t="s">
        <v>29</v>
      </c>
      <c r="E10" s="56">
        <v>160</v>
      </c>
      <c r="F10" s="59">
        <f>782.74</f>
        <v>782.74</v>
      </c>
      <c r="G10" s="71">
        <v>7623</v>
      </c>
      <c r="H10" s="55" t="s">
        <v>77</v>
      </c>
      <c r="I10" s="57">
        <v>1</v>
      </c>
      <c r="J10" s="58">
        <v>0.05</v>
      </c>
      <c r="K10" s="59">
        <f t="shared" si="0"/>
        <v>821.88</v>
      </c>
      <c r="M10" s="80"/>
      <c r="N10" s="77"/>
      <c r="P10" s="74"/>
      <c r="Q10" s="74"/>
      <c r="R10" s="72" t="s">
        <v>102</v>
      </c>
      <c r="S10" s="74"/>
      <c r="T10" s="75"/>
      <c r="U10" s="80"/>
      <c r="X10" s="74"/>
      <c r="Y10" s="74"/>
      <c r="Z10" s="74"/>
      <c r="AA10" s="74"/>
      <c r="AB10" s="75"/>
      <c r="AC10" s="80"/>
    </row>
    <row r="11" spans="2:30" ht="27.95" customHeight="1" x14ac:dyDescent="0.25">
      <c r="B11" s="54" t="s">
        <v>9</v>
      </c>
      <c r="C11" s="55" t="s">
        <v>50</v>
      </c>
      <c r="D11" s="55" t="s">
        <v>30</v>
      </c>
      <c r="E11" s="56">
        <v>160</v>
      </c>
      <c r="F11" s="59">
        <f>ROUND(F10+M11,2)</f>
        <v>812.03</v>
      </c>
      <c r="G11" s="74"/>
      <c r="H11" s="68"/>
      <c r="I11" s="57">
        <v>1</v>
      </c>
      <c r="J11" s="58">
        <v>0.05</v>
      </c>
      <c r="K11" s="59">
        <f t="shared" si="0"/>
        <v>852.63</v>
      </c>
      <c r="M11" s="82">
        <f>U11-AC11</f>
        <v>29.290000000000006</v>
      </c>
      <c r="N11" s="83">
        <f>ROUND(T11/AB11,2)</f>
        <v>1.24</v>
      </c>
      <c r="P11" s="71">
        <v>1242</v>
      </c>
      <c r="Q11" s="71">
        <v>5631409</v>
      </c>
      <c r="R11" s="72" t="s">
        <v>74</v>
      </c>
      <c r="S11" s="71" t="s">
        <v>66</v>
      </c>
      <c r="T11" s="73">
        <f>141.15</f>
        <v>141.15</v>
      </c>
      <c r="U11" s="82">
        <f>152.02</f>
        <v>152.02000000000001</v>
      </c>
      <c r="V11" s="37" t="s">
        <v>71</v>
      </c>
      <c r="X11" s="71">
        <v>1207</v>
      </c>
      <c r="Y11" s="71">
        <v>5631113</v>
      </c>
      <c r="Z11" s="72" t="s">
        <v>86</v>
      </c>
      <c r="AA11" s="71" t="s">
        <v>66</v>
      </c>
      <c r="AB11" s="73">
        <f>113.96</f>
        <v>113.96</v>
      </c>
      <c r="AC11" s="82">
        <f>122.73</f>
        <v>122.73</v>
      </c>
      <c r="AD11" s="37" t="s">
        <v>85</v>
      </c>
    </row>
    <row r="12" spans="2:30" ht="27.95" customHeight="1" x14ac:dyDescent="0.25">
      <c r="B12" s="54" t="s">
        <v>10</v>
      </c>
      <c r="C12" s="55" t="s">
        <v>50</v>
      </c>
      <c r="D12" s="55" t="s">
        <v>29</v>
      </c>
      <c r="E12" s="56">
        <v>225</v>
      </c>
      <c r="F12" s="59">
        <f>ROUND((947.09+1116.13)/2,2)</f>
        <v>1031.6099999999999</v>
      </c>
      <c r="G12" s="71" t="s">
        <v>78</v>
      </c>
      <c r="H12" s="55" t="s">
        <v>79</v>
      </c>
      <c r="I12" s="57">
        <v>1</v>
      </c>
      <c r="J12" s="58">
        <v>0.05</v>
      </c>
      <c r="K12" s="59">
        <f t="shared" si="0"/>
        <v>1083.19</v>
      </c>
      <c r="M12" s="82">
        <f>U12-AC12</f>
        <v>48.460000000000008</v>
      </c>
      <c r="N12" s="83">
        <f>ROUND(T12/AB12,2)</f>
        <v>1.24</v>
      </c>
      <c r="P12" s="71">
        <v>1244</v>
      </c>
      <c r="Q12" s="71">
        <v>5631411</v>
      </c>
      <c r="R12" s="72" t="s">
        <v>90</v>
      </c>
      <c r="S12" s="71" t="s">
        <v>66</v>
      </c>
      <c r="T12" s="73">
        <f>229.91</f>
        <v>229.91</v>
      </c>
      <c r="U12" s="82">
        <f>247.61</f>
        <v>247.61</v>
      </c>
      <c r="V12" s="37" t="s">
        <v>71</v>
      </c>
      <c r="X12" s="71">
        <v>1209</v>
      </c>
      <c r="Y12" s="71">
        <v>5631115</v>
      </c>
      <c r="Z12" s="72" t="s">
        <v>87</v>
      </c>
      <c r="AA12" s="71" t="s">
        <v>66</v>
      </c>
      <c r="AB12" s="73">
        <f>184.91</f>
        <v>184.91</v>
      </c>
      <c r="AC12" s="82">
        <f>199.15</f>
        <v>199.15</v>
      </c>
      <c r="AD12" s="37" t="s">
        <v>85</v>
      </c>
    </row>
    <row r="13" spans="2:30" ht="27.95" customHeight="1" x14ac:dyDescent="0.25">
      <c r="B13" s="54" t="s">
        <v>11</v>
      </c>
      <c r="C13" s="55" t="s">
        <v>50</v>
      </c>
      <c r="D13" s="55" t="s">
        <v>30</v>
      </c>
      <c r="E13" s="56">
        <v>225</v>
      </c>
      <c r="F13" s="59">
        <f>ROUND(F12+((M12+M13)/2),2)</f>
        <v>1115.73</v>
      </c>
      <c r="G13" s="74"/>
      <c r="H13" s="68"/>
      <c r="I13" s="57">
        <v>1</v>
      </c>
      <c r="J13" s="58">
        <v>0.05</v>
      </c>
      <c r="K13" s="59">
        <f t="shared" si="0"/>
        <v>1171.52</v>
      </c>
      <c r="M13" s="82">
        <f>U13-AC13</f>
        <v>119.78000000000003</v>
      </c>
      <c r="N13" s="83">
        <f>ROUND(T13/AB13,2)</f>
        <v>1.44</v>
      </c>
      <c r="P13" s="71">
        <v>1246</v>
      </c>
      <c r="Q13" s="71">
        <v>5631413</v>
      </c>
      <c r="R13" s="72" t="s">
        <v>91</v>
      </c>
      <c r="S13" s="71" t="s">
        <v>66</v>
      </c>
      <c r="T13" s="73">
        <f>363.56</f>
        <v>363.56</v>
      </c>
      <c r="U13" s="82">
        <f>391.55</f>
        <v>391.55</v>
      </c>
      <c r="V13" s="37" t="s">
        <v>71</v>
      </c>
      <c r="X13" s="71">
        <v>1210</v>
      </c>
      <c r="Y13" s="71">
        <v>5631117</v>
      </c>
      <c r="Z13" s="72" t="s">
        <v>88</v>
      </c>
      <c r="AA13" s="71" t="s">
        <v>66</v>
      </c>
      <c r="AB13" s="73">
        <f>252.34</f>
        <v>252.34</v>
      </c>
      <c r="AC13" s="82">
        <f>271.77</f>
        <v>271.77</v>
      </c>
      <c r="AD13" s="37" t="s">
        <v>85</v>
      </c>
    </row>
    <row r="14" spans="2:30" ht="15" customHeight="1" x14ac:dyDescent="0.25">
      <c r="B14" s="54" t="s">
        <v>12</v>
      </c>
      <c r="C14" s="55" t="s">
        <v>50</v>
      </c>
      <c r="D14" s="55" t="s">
        <v>29</v>
      </c>
      <c r="E14" s="56">
        <v>315</v>
      </c>
      <c r="F14" s="59">
        <f>1416.17</f>
        <v>1416.17</v>
      </c>
      <c r="G14" s="71">
        <v>7626</v>
      </c>
      <c r="H14" s="55" t="s">
        <v>80</v>
      </c>
      <c r="I14" s="57">
        <v>1</v>
      </c>
      <c r="J14" s="58">
        <v>0.05</v>
      </c>
      <c r="K14" s="59">
        <f t="shared" si="0"/>
        <v>1486.98</v>
      </c>
      <c r="M14" s="80"/>
      <c r="N14" s="77"/>
      <c r="P14" s="74"/>
      <c r="Q14" s="74"/>
      <c r="R14" s="72" t="s">
        <v>102</v>
      </c>
      <c r="S14" s="74"/>
      <c r="T14" s="75"/>
      <c r="U14" s="80"/>
      <c r="X14" s="74"/>
      <c r="Y14" s="74"/>
      <c r="Z14" s="76"/>
      <c r="AA14" s="74"/>
      <c r="AB14" s="75"/>
      <c r="AC14" s="80"/>
    </row>
    <row r="15" spans="2:30" ht="27.95" customHeight="1" x14ac:dyDescent="0.25">
      <c r="B15" s="54" t="s">
        <v>13</v>
      </c>
      <c r="C15" s="55" t="s">
        <v>50</v>
      </c>
      <c r="D15" s="55" t="s">
        <v>30</v>
      </c>
      <c r="E15" s="56">
        <v>315</v>
      </c>
      <c r="F15" s="59">
        <f>ROUND(F14+M15,2)</f>
        <v>1546.83</v>
      </c>
      <c r="G15" s="74"/>
      <c r="H15" s="68"/>
      <c r="I15" s="57">
        <v>1</v>
      </c>
      <c r="J15" s="58">
        <v>0.05</v>
      </c>
      <c r="K15" s="59">
        <f t="shared" si="0"/>
        <v>1624.17</v>
      </c>
      <c r="M15" s="82">
        <f>U15-AC15</f>
        <v>130.66000000000003</v>
      </c>
      <c r="N15" s="83">
        <f>ROUND(T15/AB15,2)</f>
        <v>1.28</v>
      </c>
      <c r="P15" s="71">
        <v>1248</v>
      </c>
      <c r="Q15" s="71">
        <v>5631415</v>
      </c>
      <c r="R15" s="72" t="s">
        <v>92</v>
      </c>
      <c r="S15" s="71" t="s">
        <v>66</v>
      </c>
      <c r="T15" s="73">
        <f>554.54</f>
        <v>554.54</v>
      </c>
      <c r="U15" s="82">
        <f>597.24</f>
        <v>597.24</v>
      </c>
      <c r="V15" s="37" t="s">
        <v>71</v>
      </c>
      <c r="X15" s="71">
        <v>1211</v>
      </c>
      <c r="Y15" s="71">
        <v>5631118</v>
      </c>
      <c r="Z15" s="72" t="s">
        <v>89</v>
      </c>
      <c r="AA15" s="71" t="s">
        <v>66</v>
      </c>
      <c r="AB15" s="73">
        <f>433.22</f>
        <v>433.22</v>
      </c>
      <c r="AC15" s="82">
        <f>466.58</f>
        <v>466.58</v>
      </c>
      <c r="AD15" s="37" t="s">
        <v>85</v>
      </c>
    </row>
    <row r="16" spans="2:30" ht="15" customHeight="1" x14ac:dyDescent="0.25">
      <c r="B16" s="54" t="s">
        <v>14</v>
      </c>
      <c r="C16" s="55" t="s">
        <v>51</v>
      </c>
      <c r="D16" s="55" t="s">
        <v>31</v>
      </c>
      <c r="E16" s="56">
        <v>160</v>
      </c>
      <c r="F16" s="59">
        <f>FORECAST(E16,F17:F18,E17:E18)</f>
        <v>1209.7660000000001</v>
      </c>
      <c r="G16" s="71" t="s">
        <v>97</v>
      </c>
      <c r="H16" s="55" t="s">
        <v>96</v>
      </c>
      <c r="I16" s="57">
        <v>1</v>
      </c>
      <c r="J16" s="58">
        <v>5.5E-2</v>
      </c>
      <c r="K16" s="59">
        <f t="shared" si="0"/>
        <v>1276.3</v>
      </c>
      <c r="M16" s="80"/>
      <c r="N16" s="77"/>
      <c r="P16" s="74"/>
      <c r="Q16" s="74"/>
      <c r="R16" s="72" t="s">
        <v>98</v>
      </c>
      <c r="S16" s="74"/>
      <c r="T16" s="75"/>
      <c r="U16" s="80"/>
      <c r="X16" s="74"/>
      <c r="Y16" s="74"/>
      <c r="Z16" s="76"/>
      <c r="AA16" s="74"/>
      <c r="AB16" s="75"/>
      <c r="AC16" s="80"/>
    </row>
    <row r="17" spans="2:29" ht="15" customHeight="1" x14ac:dyDescent="0.25">
      <c r="B17" s="54" t="s">
        <v>15</v>
      </c>
      <c r="C17" s="55" t="s">
        <v>51</v>
      </c>
      <c r="D17" s="55" t="s">
        <v>31</v>
      </c>
      <c r="E17" s="56">
        <v>200</v>
      </c>
      <c r="F17" s="59">
        <f>1262.91</f>
        <v>1262.9100000000001</v>
      </c>
      <c r="G17" s="71">
        <v>7801</v>
      </c>
      <c r="H17" s="55" t="s">
        <v>93</v>
      </c>
      <c r="I17" s="57">
        <v>1</v>
      </c>
      <c r="J17" s="58">
        <v>5.5E-2</v>
      </c>
      <c r="K17" s="59">
        <f t="shared" si="0"/>
        <v>1332.37</v>
      </c>
      <c r="M17" s="80"/>
      <c r="N17" s="77"/>
      <c r="P17" s="74"/>
      <c r="Q17" s="74"/>
      <c r="R17" s="72" t="s">
        <v>95</v>
      </c>
      <c r="S17" s="74"/>
      <c r="T17" s="75"/>
      <c r="U17" s="80"/>
      <c r="X17" s="74"/>
      <c r="Y17" s="74"/>
      <c r="Z17" s="76"/>
      <c r="AA17" s="74"/>
      <c r="AB17" s="75"/>
      <c r="AC17" s="80"/>
    </row>
    <row r="18" spans="2:29" ht="15" customHeight="1" x14ac:dyDescent="0.25">
      <c r="B18" s="54" t="s">
        <v>16</v>
      </c>
      <c r="C18" s="55" t="s">
        <v>51</v>
      </c>
      <c r="D18" s="55" t="s">
        <v>31</v>
      </c>
      <c r="E18" s="56">
        <v>250</v>
      </c>
      <c r="F18" s="59">
        <f>1329.34</f>
        <v>1329.34</v>
      </c>
      <c r="G18" s="71">
        <v>7802</v>
      </c>
      <c r="H18" s="55" t="s">
        <v>94</v>
      </c>
      <c r="I18" s="57">
        <v>1</v>
      </c>
      <c r="J18" s="58">
        <v>5.5E-2</v>
      </c>
      <c r="K18" s="59">
        <f t="shared" si="0"/>
        <v>1402.45</v>
      </c>
      <c r="M18" s="80"/>
      <c r="N18" s="77"/>
      <c r="P18" s="74"/>
      <c r="Q18" s="74"/>
      <c r="R18" s="72" t="s">
        <v>95</v>
      </c>
      <c r="S18" s="74"/>
      <c r="T18" s="75"/>
      <c r="U18" s="80"/>
      <c r="X18" s="74"/>
      <c r="Y18" s="74"/>
      <c r="Z18" s="76"/>
      <c r="AA18" s="74"/>
      <c r="AB18" s="75"/>
      <c r="AC18" s="80"/>
    </row>
    <row r="19" spans="2:29" ht="15" customHeight="1" x14ac:dyDescent="0.25">
      <c r="B19" s="54" t="s">
        <v>17</v>
      </c>
      <c r="C19" s="55" t="s">
        <v>51</v>
      </c>
      <c r="D19" s="55" t="s">
        <v>31</v>
      </c>
      <c r="E19" s="56">
        <v>315</v>
      </c>
      <c r="F19" s="59">
        <f>1498.86</f>
        <v>1498.86</v>
      </c>
      <c r="G19" s="71">
        <v>7803</v>
      </c>
      <c r="H19" s="55" t="s">
        <v>99</v>
      </c>
      <c r="I19" s="57">
        <v>1</v>
      </c>
      <c r="J19" s="58">
        <v>5.5E-2</v>
      </c>
      <c r="K19" s="59">
        <f t="shared" si="0"/>
        <v>1581.3</v>
      </c>
      <c r="M19" s="80"/>
      <c r="N19" s="77"/>
      <c r="P19" s="74"/>
      <c r="Q19" s="74"/>
      <c r="R19" s="72" t="s">
        <v>95</v>
      </c>
      <c r="S19" s="74"/>
      <c r="T19" s="75"/>
      <c r="U19" s="80"/>
      <c r="X19" s="74"/>
      <c r="Y19" s="74"/>
      <c r="Z19" s="76"/>
      <c r="AA19" s="74"/>
      <c r="AB19" s="75"/>
      <c r="AC19" s="80"/>
    </row>
    <row r="20" spans="2:29" ht="15" customHeight="1" x14ac:dyDescent="0.25">
      <c r="B20" s="54" t="s">
        <v>18</v>
      </c>
      <c r="C20" s="55" t="s">
        <v>51</v>
      </c>
      <c r="D20" s="55" t="s">
        <v>31</v>
      </c>
      <c r="E20" s="56">
        <v>400</v>
      </c>
      <c r="F20" s="59">
        <f>1887.72</f>
        <v>1887.72</v>
      </c>
      <c r="G20" s="71">
        <v>7804</v>
      </c>
      <c r="H20" s="55" t="s">
        <v>100</v>
      </c>
      <c r="I20" s="57">
        <v>1</v>
      </c>
      <c r="J20" s="58">
        <v>5.5E-2</v>
      </c>
      <c r="K20" s="59">
        <f t="shared" si="0"/>
        <v>1991.54</v>
      </c>
      <c r="M20" s="80"/>
      <c r="N20" s="77"/>
      <c r="P20" s="74"/>
      <c r="Q20" s="74"/>
      <c r="R20" s="72" t="s">
        <v>95</v>
      </c>
      <c r="S20" s="74"/>
      <c r="T20" s="75"/>
      <c r="U20" s="80"/>
      <c r="X20" s="74"/>
      <c r="Y20" s="74"/>
      <c r="Z20" s="76"/>
      <c r="AA20" s="74"/>
      <c r="AB20" s="75"/>
      <c r="AC20" s="80"/>
    </row>
    <row r="21" spans="2:29" ht="15" customHeight="1" x14ac:dyDescent="0.25">
      <c r="B21" s="54" t="s">
        <v>19</v>
      </c>
      <c r="C21" s="55" t="s">
        <v>51</v>
      </c>
      <c r="D21" s="55" t="s">
        <v>31</v>
      </c>
      <c r="E21" s="56">
        <v>500</v>
      </c>
      <c r="F21" s="59">
        <f>2437.99</f>
        <v>2437.9899999999998</v>
      </c>
      <c r="G21" s="71">
        <v>7805</v>
      </c>
      <c r="H21" s="55" t="s">
        <v>101</v>
      </c>
      <c r="I21" s="57">
        <v>1</v>
      </c>
      <c r="J21" s="58">
        <v>5.5E-2</v>
      </c>
      <c r="K21" s="59">
        <f t="shared" si="0"/>
        <v>2572.08</v>
      </c>
      <c r="M21" s="80"/>
      <c r="N21" s="77"/>
      <c r="P21" s="74"/>
      <c r="Q21" s="74"/>
      <c r="R21" s="72" t="s">
        <v>95</v>
      </c>
      <c r="S21" s="74"/>
      <c r="T21" s="75"/>
      <c r="U21" s="80"/>
      <c r="X21" s="74"/>
      <c r="Y21" s="74"/>
      <c r="Z21" s="76"/>
      <c r="AA21" s="74"/>
      <c r="AB21" s="75"/>
      <c r="AC21" s="80"/>
    </row>
    <row r="22" spans="2:29" ht="15" customHeight="1" x14ac:dyDescent="0.25">
      <c r="B22" s="54" t="s">
        <v>20</v>
      </c>
      <c r="C22" s="55" t="s">
        <v>51</v>
      </c>
      <c r="D22" s="55" t="s">
        <v>32</v>
      </c>
      <c r="E22" s="56">
        <v>90</v>
      </c>
      <c r="F22" s="59">
        <f>592.88</f>
        <v>592.88</v>
      </c>
      <c r="G22" s="71">
        <v>7621</v>
      </c>
      <c r="H22" s="55" t="s">
        <v>76</v>
      </c>
      <c r="I22" s="57">
        <v>1</v>
      </c>
      <c r="J22" s="58">
        <v>5.5E-2</v>
      </c>
      <c r="K22" s="59">
        <f t="shared" si="0"/>
        <v>625.49</v>
      </c>
      <c r="M22" s="80"/>
      <c r="N22" s="77"/>
      <c r="P22" s="74"/>
      <c r="Q22" s="74"/>
      <c r="R22" s="72" t="s">
        <v>102</v>
      </c>
      <c r="S22" s="74"/>
      <c r="T22" s="75"/>
      <c r="U22" s="80"/>
      <c r="X22" s="74"/>
      <c r="Y22" s="74"/>
      <c r="Z22" s="76"/>
      <c r="AA22" s="74"/>
      <c r="AB22" s="75"/>
      <c r="AC22" s="80"/>
    </row>
    <row r="23" spans="2:29" ht="15" customHeight="1" x14ac:dyDescent="0.25">
      <c r="B23" s="54" t="s">
        <v>21</v>
      </c>
      <c r="C23" s="55" t="s">
        <v>51</v>
      </c>
      <c r="D23" s="55" t="s">
        <v>32</v>
      </c>
      <c r="E23" s="56">
        <v>110</v>
      </c>
      <c r="F23" s="59">
        <f>643.11</f>
        <v>643.11</v>
      </c>
      <c r="G23" s="71">
        <v>7622</v>
      </c>
      <c r="H23" s="55" t="s">
        <v>75</v>
      </c>
      <c r="I23" s="57">
        <v>1</v>
      </c>
      <c r="J23" s="58">
        <v>5.5E-2</v>
      </c>
      <c r="K23" s="59">
        <f t="shared" si="0"/>
        <v>678.48</v>
      </c>
      <c r="M23" s="80"/>
      <c r="N23" s="77"/>
      <c r="P23" s="74"/>
      <c r="Q23" s="74"/>
      <c r="R23" s="72" t="s">
        <v>102</v>
      </c>
      <c r="S23" s="74"/>
      <c r="T23" s="75"/>
      <c r="U23" s="80"/>
      <c r="X23" s="74"/>
      <c r="Y23" s="74"/>
      <c r="Z23" s="76"/>
      <c r="AA23" s="74"/>
      <c r="AB23" s="75"/>
      <c r="AC23" s="80"/>
    </row>
    <row r="24" spans="2:29" ht="15" customHeight="1" x14ac:dyDescent="0.25">
      <c r="B24" s="54"/>
      <c r="C24" s="55"/>
      <c r="D24" s="55"/>
      <c r="E24" s="56"/>
      <c r="F24" s="59"/>
      <c r="G24" s="71"/>
      <c r="H24" s="55"/>
      <c r="I24" s="60"/>
      <c r="J24" s="61"/>
      <c r="K24" s="59"/>
      <c r="M24" s="82"/>
      <c r="N24" s="83"/>
      <c r="P24" s="71"/>
      <c r="Q24" s="71"/>
      <c r="R24" s="72"/>
      <c r="S24" s="71"/>
      <c r="T24" s="73"/>
      <c r="U24" s="82"/>
      <c r="X24" s="71"/>
      <c r="Y24" s="71"/>
      <c r="Z24" s="72"/>
      <c r="AA24" s="71"/>
      <c r="AB24" s="73"/>
      <c r="AC24" s="82"/>
    </row>
    <row r="25" spans="2:29" ht="27.95" customHeight="1" x14ac:dyDescent="0.25">
      <c r="B25" s="54" t="s">
        <v>22</v>
      </c>
      <c r="C25" s="55" t="s">
        <v>59</v>
      </c>
      <c r="D25" s="55" t="s">
        <v>33</v>
      </c>
      <c r="E25" s="56">
        <v>1000</v>
      </c>
      <c r="F25" s="59">
        <f>7590.37-1372.58</f>
        <v>6217.79</v>
      </c>
      <c r="G25" s="71" t="s">
        <v>103</v>
      </c>
      <c r="H25" s="55" t="s">
        <v>104</v>
      </c>
      <c r="I25" s="57">
        <v>1</v>
      </c>
      <c r="J25" s="58">
        <v>5.5E-2</v>
      </c>
      <c r="K25" s="59">
        <f>ROUND(F25*I25*(1+J25),2)</f>
        <v>6559.77</v>
      </c>
      <c r="M25" s="80"/>
      <c r="N25" s="83">
        <f>1372.58/7590.37</f>
        <v>0.18083176445944005</v>
      </c>
      <c r="P25" s="74"/>
      <c r="Q25" s="74"/>
      <c r="R25" s="76"/>
      <c r="S25" s="74"/>
      <c r="T25" s="75"/>
      <c r="U25" s="80"/>
      <c r="X25" s="74"/>
      <c r="Y25" s="74"/>
      <c r="Z25" s="76"/>
      <c r="AA25" s="74"/>
      <c r="AB25" s="75"/>
      <c r="AC25" s="80"/>
    </row>
    <row r="26" spans="2:29" ht="15" customHeight="1" x14ac:dyDescent="0.25">
      <c r="B26" s="85" t="s">
        <v>112</v>
      </c>
      <c r="C26" s="107" t="s">
        <v>118</v>
      </c>
      <c r="D26" s="107"/>
      <c r="E26" s="86">
        <v>1000</v>
      </c>
      <c r="F26" s="88">
        <f>ROUND(1372.58/2,2)</f>
        <v>686.29</v>
      </c>
      <c r="G26" s="89">
        <v>7918</v>
      </c>
      <c r="H26" s="87" t="s">
        <v>119</v>
      </c>
      <c r="I26" s="57">
        <v>1</v>
      </c>
      <c r="J26" s="58">
        <v>5.5E-2</v>
      </c>
      <c r="K26" s="88">
        <f>ROUND(F26*I26*(1+J26),2)</f>
        <v>724.04</v>
      </c>
      <c r="M26" s="80"/>
      <c r="N26" s="83">
        <f>ROUND(F26/F25,2)</f>
        <v>0.11</v>
      </c>
      <c r="P26" s="74"/>
      <c r="Q26" s="74"/>
      <c r="R26" s="76"/>
      <c r="S26" s="74"/>
      <c r="T26" s="75"/>
      <c r="U26" s="80"/>
      <c r="X26" s="74"/>
      <c r="Y26" s="74"/>
      <c r="Z26" s="76"/>
      <c r="AA26" s="74"/>
      <c r="AB26" s="75"/>
      <c r="AC26" s="80"/>
    </row>
    <row r="27" spans="2:29" ht="15" customHeight="1" x14ac:dyDescent="0.25">
      <c r="B27" s="54" t="s">
        <v>23</v>
      </c>
      <c r="C27" s="55" t="s">
        <v>59</v>
      </c>
      <c r="D27" s="55" t="s">
        <v>33</v>
      </c>
      <c r="E27" s="56">
        <v>1200</v>
      </c>
      <c r="F27" s="59">
        <f>8934.22-1555.28</f>
        <v>7378.94</v>
      </c>
      <c r="G27" s="71" t="s">
        <v>105</v>
      </c>
      <c r="H27" s="55" t="s">
        <v>106</v>
      </c>
      <c r="I27" s="57">
        <v>1</v>
      </c>
      <c r="J27" s="58">
        <v>5.5E-2</v>
      </c>
      <c r="K27" s="59">
        <f t="shared" ref="K27:K35" si="1">ROUND(F27*I27*(1+J27),2)</f>
        <v>7784.78</v>
      </c>
      <c r="M27" s="80"/>
      <c r="N27" s="83">
        <f>1555.28/8934.22</f>
        <v>0.17408122925112657</v>
      </c>
      <c r="P27" s="74"/>
      <c r="Q27" s="74"/>
      <c r="R27" s="76"/>
      <c r="S27" s="74"/>
      <c r="T27" s="75"/>
      <c r="U27" s="80"/>
      <c r="X27" s="74"/>
      <c r="Y27" s="74"/>
      <c r="Z27" s="76"/>
      <c r="AA27" s="74"/>
      <c r="AB27" s="75"/>
      <c r="AC27" s="80"/>
    </row>
    <row r="28" spans="2:29" ht="15" customHeight="1" x14ac:dyDescent="0.25">
      <c r="B28" s="85" t="s">
        <v>113</v>
      </c>
      <c r="C28" s="107" t="s">
        <v>118</v>
      </c>
      <c r="D28" s="107"/>
      <c r="E28" s="86">
        <v>1200</v>
      </c>
      <c r="F28" s="88">
        <f>ROUND(1555.28/2,2)</f>
        <v>777.64</v>
      </c>
      <c r="G28" s="89">
        <v>7919</v>
      </c>
      <c r="H28" s="87" t="s">
        <v>120</v>
      </c>
      <c r="I28" s="57">
        <v>1</v>
      </c>
      <c r="J28" s="58">
        <v>5.5E-2</v>
      </c>
      <c r="K28" s="88">
        <f>ROUND(F28*I28*(1+J28),2)</f>
        <v>820.41</v>
      </c>
      <c r="M28" s="80"/>
      <c r="N28" s="83">
        <f>ROUND(F28/F27,2)</f>
        <v>0.11</v>
      </c>
      <c r="P28" s="74"/>
      <c r="Q28" s="74"/>
      <c r="R28" s="76"/>
      <c r="S28" s="74"/>
      <c r="T28" s="75"/>
      <c r="U28" s="80"/>
      <c r="X28" s="74"/>
      <c r="Y28" s="74"/>
      <c r="Z28" s="76"/>
      <c r="AA28" s="74"/>
      <c r="AB28" s="75"/>
      <c r="AC28" s="80"/>
    </row>
    <row r="29" spans="2:29" ht="15" customHeight="1" x14ac:dyDescent="0.25">
      <c r="B29" s="54" t="s">
        <v>24</v>
      </c>
      <c r="C29" s="55" t="s">
        <v>59</v>
      </c>
      <c r="D29" s="55" t="s">
        <v>34</v>
      </c>
      <c r="E29" s="56">
        <v>315</v>
      </c>
      <c r="F29" s="59">
        <f>ROUND(4464.63*0.82,2)</f>
        <v>3661</v>
      </c>
      <c r="G29" s="71">
        <v>7954</v>
      </c>
      <c r="H29" s="55" t="s">
        <v>108</v>
      </c>
      <c r="I29" s="57">
        <v>1</v>
      </c>
      <c r="J29" s="58">
        <v>5.5E-2</v>
      </c>
      <c r="K29" s="59">
        <f t="shared" si="1"/>
        <v>3862.36</v>
      </c>
      <c r="M29" s="80"/>
      <c r="N29" s="77"/>
      <c r="P29" s="74"/>
      <c r="Q29" s="74"/>
      <c r="R29" s="72" t="s">
        <v>107</v>
      </c>
      <c r="S29" s="74"/>
      <c r="T29" s="75"/>
      <c r="U29" s="80"/>
      <c r="X29" s="74"/>
      <c r="Y29" s="74"/>
      <c r="Z29" s="76"/>
      <c r="AA29" s="74"/>
      <c r="AB29" s="75"/>
      <c r="AC29" s="80"/>
    </row>
    <row r="30" spans="2:29" ht="15" customHeight="1" x14ac:dyDescent="0.25">
      <c r="B30" s="85" t="s">
        <v>114</v>
      </c>
      <c r="C30" s="107" t="s">
        <v>118</v>
      </c>
      <c r="D30" s="107"/>
      <c r="E30" s="86">
        <v>315</v>
      </c>
      <c r="F30" s="88">
        <f>ROUND(F29*((N26+N28)/2),2)</f>
        <v>402.71</v>
      </c>
      <c r="G30" s="74"/>
      <c r="H30" s="68"/>
      <c r="I30" s="57">
        <v>1</v>
      </c>
      <c r="J30" s="58">
        <v>5.5E-2</v>
      </c>
      <c r="K30" s="88">
        <f>ROUND(F30*I30*(1+J30),2)</f>
        <v>424.86</v>
      </c>
      <c r="M30" s="80"/>
      <c r="N30" s="77"/>
      <c r="P30" s="74"/>
      <c r="Q30" s="74"/>
      <c r="R30" s="72" t="s">
        <v>121</v>
      </c>
      <c r="S30" s="74"/>
      <c r="T30" s="75"/>
      <c r="U30" s="80"/>
      <c r="X30" s="74"/>
      <c r="Y30" s="74"/>
      <c r="Z30" s="76"/>
      <c r="AA30" s="74"/>
      <c r="AB30" s="75"/>
      <c r="AC30" s="80"/>
    </row>
    <row r="31" spans="2:29" ht="15" customHeight="1" x14ac:dyDescent="0.25">
      <c r="B31" s="54" t="s">
        <v>25</v>
      </c>
      <c r="C31" s="55" t="s">
        <v>59</v>
      </c>
      <c r="D31" s="55" t="s">
        <v>34</v>
      </c>
      <c r="E31" s="56">
        <v>425</v>
      </c>
      <c r="F31" s="59">
        <f>ROUND(4889.42*0.82,2)</f>
        <v>4009.32</v>
      </c>
      <c r="G31" s="71">
        <v>7963</v>
      </c>
      <c r="H31" s="55" t="s">
        <v>109</v>
      </c>
      <c r="I31" s="57">
        <v>1</v>
      </c>
      <c r="J31" s="58">
        <v>5.5E-2</v>
      </c>
      <c r="K31" s="59">
        <f t="shared" si="1"/>
        <v>4229.83</v>
      </c>
      <c r="M31" s="80"/>
      <c r="N31" s="77"/>
      <c r="P31" s="74"/>
      <c r="Q31" s="74"/>
      <c r="R31" s="72" t="s">
        <v>107</v>
      </c>
      <c r="S31" s="74"/>
      <c r="T31" s="75"/>
      <c r="U31" s="80"/>
      <c r="X31" s="74"/>
      <c r="Y31" s="74"/>
      <c r="Z31" s="76"/>
      <c r="AA31" s="74"/>
      <c r="AB31" s="75"/>
      <c r="AC31" s="80"/>
    </row>
    <row r="32" spans="2:29" ht="15" customHeight="1" x14ac:dyDescent="0.25">
      <c r="B32" s="85" t="s">
        <v>115</v>
      </c>
      <c r="C32" s="107" t="s">
        <v>118</v>
      </c>
      <c r="D32" s="107"/>
      <c r="E32" s="86">
        <v>425</v>
      </c>
      <c r="F32" s="88">
        <f>ROUND(F31*((N26+N28)/2),2)</f>
        <v>441.03</v>
      </c>
      <c r="G32" s="74"/>
      <c r="H32" s="68"/>
      <c r="I32" s="57">
        <v>1</v>
      </c>
      <c r="J32" s="58">
        <v>5.5E-2</v>
      </c>
      <c r="K32" s="88">
        <f>ROUND(F32*I32*(1+J32),2)</f>
        <v>465.29</v>
      </c>
      <c r="M32" s="80"/>
      <c r="N32" s="77"/>
      <c r="P32" s="74"/>
      <c r="Q32" s="74"/>
      <c r="R32" s="72" t="s">
        <v>121</v>
      </c>
      <c r="S32" s="74"/>
      <c r="T32" s="75"/>
      <c r="U32" s="80"/>
      <c r="X32" s="74"/>
      <c r="Y32" s="74"/>
      <c r="Z32" s="76"/>
      <c r="AA32" s="74"/>
      <c r="AB32" s="75"/>
      <c r="AC32" s="80"/>
    </row>
    <row r="33" spans="2:29" ht="15" customHeight="1" x14ac:dyDescent="0.25">
      <c r="B33" s="54" t="s">
        <v>26</v>
      </c>
      <c r="C33" s="55" t="s">
        <v>59</v>
      </c>
      <c r="D33" s="55" t="s">
        <v>34</v>
      </c>
      <c r="E33" s="56">
        <v>600</v>
      </c>
      <c r="F33" s="59">
        <f>ROUND(7074.03*0.82,2)</f>
        <v>5800.7</v>
      </c>
      <c r="G33" s="71">
        <v>7982</v>
      </c>
      <c r="H33" s="55" t="s">
        <v>110</v>
      </c>
      <c r="I33" s="57">
        <v>1</v>
      </c>
      <c r="J33" s="58">
        <v>5.5E-2</v>
      </c>
      <c r="K33" s="59">
        <f t="shared" si="1"/>
        <v>6119.74</v>
      </c>
      <c r="M33" s="80"/>
      <c r="N33" s="77"/>
      <c r="P33" s="74"/>
      <c r="Q33" s="74"/>
      <c r="R33" s="72" t="s">
        <v>107</v>
      </c>
      <c r="S33" s="74"/>
      <c r="T33" s="75"/>
      <c r="U33" s="80"/>
      <c r="X33" s="74"/>
      <c r="Y33" s="74"/>
      <c r="Z33" s="76"/>
      <c r="AA33" s="74"/>
      <c r="AB33" s="75"/>
      <c r="AC33" s="80"/>
    </row>
    <row r="34" spans="2:29" ht="15" customHeight="1" x14ac:dyDescent="0.25">
      <c r="B34" s="85" t="s">
        <v>116</v>
      </c>
      <c r="C34" s="107" t="s">
        <v>118</v>
      </c>
      <c r="D34" s="107"/>
      <c r="E34" s="86">
        <v>600</v>
      </c>
      <c r="F34" s="88">
        <f>ROUND(F33*((N26+N28)/2),2)</f>
        <v>638.08000000000004</v>
      </c>
      <c r="G34" s="74"/>
      <c r="H34" s="68"/>
      <c r="I34" s="57">
        <v>1</v>
      </c>
      <c r="J34" s="58">
        <v>5.5E-2</v>
      </c>
      <c r="K34" s="88">
        <f>ROUND(F34*I34*(1+J34),2)</f>
        <v>673.17</v>
      </c>
      <c r="M34" s="80"/>
      <c r="N34" s="77"/>
      <c r="P34" s="74"/>
      <c r="Q34" s="74"/>
      <c r="R34" s="72" t="s">
        <v>121</v>
      </c>
      <c r="S34" s="74"/>
      <c r="T34" s="75"/>
      <c r="U34" s="80"/>
      <c r="X34" s="74"/>
      <c r="Y34" s="74"/>
      <c r="Z34" s="76"/>
      <c r="AA34" s="74"/>
      <c r="AB34" s="75"/>
      <c r="AC34" s="80"/>
    </row>
    <row r="35" spans="2:29" ht="15" customHeight="1" x14ac:dyDescent="0.25">
      <c r="B35" s="54" t="s">
        <v>27</v>
      </c>
      <c r="C35" s="55" t="s">
        <v>59</v>
      </c>
      <c r="D35" s="55" t="s">
        <v>34</v>
      </c>
      <c r="E35" s="56">
        <v>1000</v>
      </c>
      <c r="F35" s="59">
        <f>ROUND(14445.3*0.82,2)</f>
        <v>11845.15</v>
      </c>
      <c r="G35" s="71">
        <v>7993</v>
      </c>
      <c r="H35" s="55" t="s">
        <v>111</v>
      </c>
      <c r="I35" s="57">
        <v>1</v>
      </c>
      <c r="J35" s="58">
        <v>5.5E-2</v>
      </c>
      <c r="K35" s="59">
        <f t="shared" si="1"/>
        <v>12496.63</v>
      </c>
      <c r="M35" s="80"/>
      <c r="N35" s="77"/>
      <c r="P35" s="74"/>
      <c r="Q35" s="74"/>
      <c r="R35" s="72" t="s">
        <v>107</v>
      </c>
      <c r="S35" s="74"/>
      <c r="T35" s="75"/>
      <c r="U35" s="80"/>
      <c r="X35" s="74"/>
      <c r="Y35" s="74"/>
      <c r="Z35" s="76"/>
      <c r="AA35" s="74"/>
      <c r="AB35" s="75"/>
      <c r="AC35" s="80"/>
    </row>
    <row r="36" spans="2:29" ht="15" customHeight="1" x14ac:dyDescent="0.25">
      <c r="B36" s="85" t="s">
        <v>117</v>
      </c>
      <c r="C36" s="107" t="s">
        <v>118</v>
      </c>
      <c r="D36" s="107"/>
      <c r="E36" s="86">
        <v>1000</v>
      </c>
      <c r="F36" s="88">
        <f>ROUND(F35*((N26+N28)/2),2)</f>
        <v>1302.97</v>
      </c>
      <c r="G36" s="74"/>
      <c r="H36" s="68"/>
      <c r="I36" s="57">
        <v>1</v>
      </c>
      <c r="J36" s="58">
        <v>5.5E-2</v>
      </c>
      <c r="K36" s="88">
        <f>ROUND(F36*I36*(1+J36),2)</f>
        <v>1374.63</v>
      </c>
      <c r="M36" s="80"/>
      <c r="N36" s="77"/>
      <c r="P36" s="74"/>
      <c r="Q36" s="74"/>
      <c r="R36" s="72" t="s">
        <v>121</v>
      </c>
      <c r="S36" s="74"/>
      <c r="T36" s="75"/>
      <c r="U36" s="80"/>
      <c r="X36" s="74"/>
      <c r="Y36" s="74"/>
      <c r="Z36" s="76"/>
      <c r="AA36" s="74"/>
      <c r="AB36" s="75"/>
      <c r="AC36" s="80"/>
    </row>
  </sheetData>
  <mergeCells count="6">
    <mergeCell ref="C36:D36"/>
    <mergeCell ref="C26:D26"/>
    <mergeCell ref="C28:D28"/>
    <mergeCell ref="C30:D30"/>
    <mergeCell ref="C32:D32"/>
    <mergeCell ref="C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ALGORYTM WYCENY</vt:lpstr>
      <vt:lpstr>WSP_WIEKU</vt:lpstr>
      <vt:lpstr>PRZEPLYWY</vt:lpstr>
      <vt:lpstr>Dane z cenników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Gładysz</dc:creator>
  <cp:lastModifiedBy>Jarosław Gładysz</cp:lastModifiedBy>
  <dcterms:created xsi:type="dcterms:W3CDTF">2015-06-05T18:19:34Z</dcterms:created>
  <dcterms:modified xsi:type="dcterms:W3CDTF">2025-07-14T06:03:57Z</dcterms:modified>
</cp:coreProperties>
</file>